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codeName="ThisWorkbook" defaultThemeVersion="124226"/>
  <mc:AlternateContent xmlns:mc="http://schemas.openxmlformats.org/markup-compatibility/2006">
    <mc:Choice Requires="x15">
      <x15ac:absPath xmlns:x15ac="http://schemas.microsoft.com/office/spreadsheetml/2010/11/ac" url="H:\API\fgsma\2024\"/>
    </mc:Choice>
  </mc:AlternateContent>
  <xr:revisionPtr revIDLastSave="0" documentId="8_{AC12F467-F76A-4A78-9ECC-280BF02C1321}" xr6:coauthVersionLast="47" xr6:coauthVersionMax="47" xr10:uidLastSave="{00000000-0000-0000-0000-000000000000}"/>
  <bookViews>
    <workbookView xWindow="-108" yWindow="-108" windowWidth="23256" windowHeight="12576" activeTab="4" xr2:uid="{00000000-000D-0000-FFFF-FFFF00000000}"/>
  </bookViews>
  <sheets>
    <sheet name="Informations" sheetId="1" r:id="rId1"/>
    <sheet name="Cotisations" sheetId="3" r:id="rId2"/>
    <sheet name="Assurances Reims et Epernay" sheetId="2" r:id="rId3"/>
    <sheet name=" Assurances Châlons et Vitry" sheetId="6" r:id="rId4"/>
    <sheet name="Médicaments" sheetId="4" r:id="rId5"/>
  </sheets>
  <definedNames>
    <definedName name="choixsyndic">#REF!</definedName>
    <definedName name="_xlnm.Print_Area" localSheetId="3">' Assurances Châlons et Vitry'!$A:$Y</definedName>
    <definedName name="_xlnm.Print_Area" localSheetId="2">'Assurances Reims et Epernay'!$A:$Y</definedName>
    <definedName name="_xlnm.Print_Area" localSheetId="1">Cotisations!$A:$V</definedName>
    <definedName name="_xlnm.Print_Area" localSheetId="0">Informations!$A$1:$E$28</definedName>
    <definedName name="_xlnm.Print_Area" localSheetId="4">Médicaments!$A$1:$I$72</definedName>
  </definedNames>
  <calcPr calcId="191029"/>
</workbook>
</file>

<file path=xl/calcChain.xml><?xml version="1.0" encoding="utf-8"?>
<calcChain xmlns="http://schemas.openxmlformats.org/spreadsheetml/2006/main">
  <c r="X30" i="6" l="1"/>
  <c r="X28" i="6"/>
  <c r="V30" i="6"/>
  <c r="V28" i="6"/>
  <c r="X26" i="6"/>
  <c r="V26" i="6"/>
  <c r="V30" i="2"/>
  <c r="V28" i="2"/>
  <c r="X30" i="2"/>
  <c r="X28" i="2"/>
  <c r="X26" i="2"/>
  <c r="V26" i="2"/>
  <c r="T13" i="3" l="1"/>
  <c r="G50" i="4"/>
  <c r="H50" i="4" l="1"/>
  <c r="S3" i="6"/>
  <c r="B10" i="4"/>
  <c r="B11" i="4"/>
  <c r="T9" i="6"/>
  <c r="I9" i="6"/>
  <c r="T9" i="2"/>
  <c r="I9" i="2"/>
  <c r="S3" i="2"/>
  <c r="F3" i="2"/>
  <c r="F13" i="6"/>
  <c r="U7" i="6"/>
  <c r="H7" i="6"/>
  <c r="H5" i="6"/>
  <c r="F3" i="6"/>
  <c r="H49" i="4" l="1"/>
  <c r="C69" i="4" l="1"/>
  <c r="B69" i="4"/>
  <c r="B7" i="4"/>
  <c r="B12" i="4"/>
  <c r="B14" i="4"/>
  <c r="B9" i="4"/>
  <c r="B8" i="4"/>
  <c r="B6" i="4"/>
  <c r="B3" i="4"/>
  <c r="B5" i="4"/>
  <c r="B4" i="4"/>
  <c r="G48" i="4"/>
  <c r="G47" i="4"/>
  <c r="G46" i="4"/>
  <c r="G45" i="4"/>
  <c r="H5" i="2"/>
  <c r="H48" i="4"/>
  <c r="F48" i="4"/>
  <c r="H47" i="4"/>
  <c r="F47" i="4"/>
  <c r="H46" i="4"/>
  <c r="F46" i="4"/>
  <c r="H45" i="4"/>
  <c r="F45" i="4"/>
  <c r="T45" i="3"/>
  <c r="T41" i="3"/>
  <c r="T38" i="3"/>
  <c r="T35" i="3"/>
  <c r="T31" i="3"/>
  <c r="T25" i="3"/>
  <c r="T20" i="3"/>
  <c r="T9" i="3"/>
  <c r="O1" i="3"/>
  <c r="C1" i="3"/>
  <c r="F13" i="2"/>
  <c r="U7" i="2"/>
  <c r="H7" i="2"/>
  <c r="M53" i="4" l="1"/>
  <c r="G52" i="4"/>
  <c r="O57" i="4" l="1"/>
  <c r="P57" i="4" s="1"/>
  <c r="O63" i="4"/>
  <c r="P63" i="4" s="1"/>
  <c r="O58" i="4"/>
  <c r="P58" i="4" s="1"/>
  <c r="N58" i="4"/>
  <c r="N57" i="4"/>
  <c r="N56" i="4"/>
  <c r="O56" i="4"/>
  <c r="P56" i="4" s="1"/>
  <c r="N55" i="4"/>
  <c r="O55" i="4"/>
  <c r="P55" i="4" s="1"/>
  <c r="N63" i="4"/>
  <c r="I53" i="4"/>
  <c r="Q64" i="4" l="1"/>
  <c r="H53" i="4" s="1"/>
  <c r="H54" i="4" s="1"/>
  <c r="T48" i="3"/>
  <c r="H15" i="3"/>
</calcChain>
</file>

<file path=xl/sharedStrings.xml><?xml version="1.0" encoding="utf-8"?>
<sst xmlns="http://schemas.openxmlformats.org/spreadsheetml/2006/main" count="186" uniqueCount="139">
  <si>
    <r>
      <rPr>
        <b/>
        <sz val="12"/>
        <rFont val="Times New Roman"/>
        <family val="1"/>
      </rPr>
      <t>Nom:</t>
    </r>
  </si>
  <si>
    <r>
      <rPr>
        <b/>
        <sz val="12"/>
        <rFont val="Times New Roman"/>
        <family val="1"/>
      </rPr>
      <t>Prénom:</t>
    </r>
  </si>
  <si>
    <r>
      <rPr>
        <b/>
        <sz val="12"/>
        <rFont val="Times New Roman"/>
        <family val="1"/>
      </rPr>
      <t>Adresse :</t>
    </r>
  </si>
  <si>
    <r>
      <rPr>
        <b/>
        <sz val="12"/>
        <rFont val="Times New Roman"/>
        <family val="1"/>
      </rPr>
      <t>Code postal :</t>
    </r>
  </si>
  <si>
    <r>
      <rPr>
        <b/>
        <sz val="12"/>
        <rFont val="Times New Roman"/>
        <family val="1"/>
      </rPr>
      <t>Commune :</t>
    </r>
  </si>
  <si>
    <r>
      <rPr>
        <b/>
        <sz val="12"/>
        <rFont val="Times New Roman"/>
        <family val="1"/>
      </rPr>
      <t>N° Téléphone :</t>
    </r>
  </si>
  <si>
    <r>
      <rPr>
        <b/>
        <sz val="12"/>
        <rFont val="Times New Roman"/>
        <family val="1"/>
      </rPr>
      <t>Date de naissance :</t>
    </r>
  </si>
  <si>
    <r>
      <rPr>
        <b/>
        <sz val="12"/>
        <rFont val="Times New Roman"/>
        <family val="1"/>
      </rPr>
      <t>Email :</t>
    </r>
  </si>
  <si>
    <r>
      <rPr>
        <sz val="12"/>
        <rFont val="Times New Roman"/>
        <family val="1"/>
      </rPr>
      <t>DESCRIPTION DU RISQUE</t>
    </r>
  </si>
  <si>
    <r>
      <rPr>
        <sz val="9"/>
        <rFont val="Times New Roman"/>
        <family val="1"/>
      </rPr>
      <t>Commune</t>
    </r>
  </si>
  <si>
    <r>
      <rPr>
        <sz val="9"/>
        <rFont val="Times New Roman"/>
        <family val="1"/>
      </rPr>
      <t xml:space="preserve">Rucher
</t>
    </r>
    <r>
      <rPr>
        <sz val="9"/>
        <rFont val="Times New Roman"/>
        <family val="1"/>
      </rPr>
      <t>N°</t>
    </r>
  </si>
  <si>
    <r>
      <rPr>
        <sz val="9"/>
        <rFont val="Times New Roman"/>
        <family val="1"/>
      </rPr>
      <t xml:space="preserve">Nombre de
</t>
    </r>
    <r>
      <rPr>
        <sz val="9"/>
        <rFont val="Times New Roman"/>
        <family val="1"/>
      </rPr>
      <t>ruches</t>
    </r>
  </si>
  <si>
    <r>
      <rPr>
        <sz val="9"/>
        <rFont val="Times New Roman"/>
        <family val="1"/>
      </rPr>
      <t>lieu-dit ou emplacement</t>
    </r>
  </si>
  <si>
    <r>
      <rPr>
        <sz val="9"/>
        <rFont val="Times New Roman"/>
        <family val="1"/>
      </rPr>
      <t>Code postal</t>
    </r>
  </si>
  <si>
    <r>
      <rPr>
        <i/>
        <sz val="9"/>
        <rFont val="Arial Unicode MS"/>
        <family val="2"/>
      </rPr>
      <t>Si vous avez plus de 6 ruchers merci de joindre un imprimé avec la totalité de vos ruchers</t>
    </r>
  </si>
  <si>
    <r>
      <rPr>
        <sz val="14"/>
        <rFont val="Wingdings"/>
        <charset val="2"/>
      </rPr>
      <t></t>
    </r>
    <r>
      <rPr>
        <u/>
        <sz val="14"/>
        <rFont val="Bookman Old Style"/>
        <family val="1"/>
      </rPr>
      <t>COTISATIONS</t>
    </r>
  </si>
  <si>
    <r>
      <rPr>
        <b/>
        <sz val="14"/>
        <rFont val="Times New Roman"/>
        <family val="1"/>
      </rPr>
      <t>(obligatoire) :</t>
    </r>
  </si>
  <si>
    <r>
      <rPr>
        <sz val="14"/>
        <rFont val="Wingdings"/>
        <charset val="2"/>
      </rPr>
      <t></t>
    </r>
    <r>
      <rPr>
        <u/>
        <sz val="14"/>
        <rFont val="Bookman Old Style"/>
        <family val="1"/>
      </rPr>
      <t>ABONNEMENTS A TARIF PRIVILIGIE</t>
    </r>
  </si>
  <si>
    <r>
      <rPr>
        <b/>
        <sz val="12"/>
        <rFont val="Times New Roman"/>
        <family val="1"/>
      </rPr>
      <t>Réservé aux adhérents des Syndicats d'Epernay ou de Reims :</t>
    </r>
  </si>
  <si>
    <r>
      <rPr>
        <sz val="10"/>
        <rFont val="Times New Roman"/>
        <family val="1"/>
      </rPr>
      <t>Prix de l'abonnement  =</t>
    </r>
  </si>
  <si>
    <t>X</t>
  </si>
  <si>
    <t xml:space="preserve">Nombre de ruches: </t>
  </si>
  <si>
    <t>=</t>
  </si>
  <si>
    <t>L'attention du proposant est attirée sur le fait que :
-  Toute réticence ou fausse déclaration intentionnelle de sa part entraîne la nullité de son adhésion au contrat collectif (art. L. 113.8 du Code des Assurances).
- Toute omission ou déclaration inexacte l'expose à supporter la charge d'une partie des indemnités (Art. L. 113.9 du Code des Assurances).
Le proposant déclare que les élevages apicoles proposés à l'assurance sont indemnes de maladies légalement contagieuses et aspergillomycose.</t>
  </si>
  <si>
    <t>Date:</t>
  </si>
  <si>
    <t>Signature (obligatoire) :</t>
  </si>
  <si>
    <t xml:space="preserve">Nom :                                                                        </t>
  </si>
  <si>
    <t>Prénom:</t>
  </si>
  <si>
    <t xml:space="preserve">ruches </t>
  </si>
  <si>
    <r>
      <rPr>
        <sz val="14"/>
        <rFont val="Wingdings"/>
        <charset val="2"/>
      </rPr>
      <t xml:space="preserve">
</t>
    </r>
    <r>
      <rPr>
        <u/>
        <sz val="14"/>
        <rFont val="Bookman Old Style"/>
        <family val="1"/>
      </rPr>
      <t xml:space="preserve">ABONNEMENTS AUX AUTRES REVUES
</t>
    </r>
    <r>
      <rPr>
        <b/>
        <sz val="12"/>
        <rFont val="Times New Roman"/>
        <family val="1"/>
      </rPr>
      <t xml:space="preserve">L'Abeille de France </t>
    </r>
    <r>
      <rPr>
        <b/>
        <sz val="10"/>
        <rFont val="Times New Roman"/>
        <family val="1"/>
      </rPr>
      <t xml:space="preserve">:  </t>
    </r>
    <r>
      <rPr>
        <sz val="10"/>
        <rFont val="Times New Roman"/>
        <family val="1"/>
      </rPr>
      <t xml:space="preserve">Prix de l'abonnement  =
</t>
    </r>
    <r>
      <rPr>
        <b/>
        <sz val="12"/>
        <rFont val="Times New Roman"/>
        <family val="1"/>
      </rPr>
      <t xml:space="preserve">Abeille et Fleurs :       </t>
    </r>
    <r>
      <rPr>
        <sz val="10"/>
        <rFont val="Times New Roman"/>
        <family val="1"/>
      </rPr>
      <t xml:space="preserve">Prix de l’abonnement  =
</t>
    </r>
    <r>
      <rPr>
        <b/>
        <sz val="12"/>
        <rFont val="Times New Roman"/>
        <family val="1"/>
      </rPr>
      <t xml:space="preserve">Info-Reines </t>
    </r>
    <r>
      <rPr>
        <b/>
        <sz val="10"/>
        <rFont val="Times New Roman"/>
        <family val="1"/>
      </rPr>
      <t xml:space="preserve">(ANERCEA) :         </t>
    </r>
    <r>
      <rPr>
        <sz val="10"/>
        <rFont val="Times New Roman"/>
        <family val="1"/>
      </rPr>
      <t xml:space="preserve">Prix de l'abonnement  </t>
    </r>
    <r>
      <rPr>
        <b/>
        <sz val="10"/>
        <rFont val="Times New Roman"/>
        <family val="1"/>
      </rPr>
      <t xml:space="preserve">=
</t>
    </r>
    <r>
      <rPr>
        <b/>
        <sz val="12"/>
        <rFont val="Times New Roman"/>
        <family val="1"/>
      </rPr>
      <t xml:space="preserve">Info-Reines </t>
    </r>
    <r>
      <rPr>
        <b/>
        <sz val="10"/>
        <rFont val="Times New Roman"/>
        <family val="1"/>
      </rPr>
      <t xml:space="preserve">(ANERCEA) </t>
    </r>
    <r>
      <rPr>
        <b/>
        <sz val="12"/>
        <rFont val="Times New Roman"/>
        <family val="1"/>
      </rPr>
      <t xml:space="preserve">:       </t>
    </r>
    <r>
      <rPr>
        <sz val="10"/>
        <rFont val="Times New Roman"/>
        <family val="1"/>
      </rPr>
      <t xml:space="preserve">Adhésion et abonnement  =
</t>
    </r>
    <r>
      <rPr>
        <b/>
        <sz val="12"/>
        <rFont val="Times New Roman"/>
        <family val="1"/>
      </rPr>
      <t xml:space="preserve">Sante de l’Abeille :                 </t>
    </r>
    <r>
      <rPr>
        <sz val="10"/>
        <rFont val="Times New Roman"/>
        <family val="1"/>
      </rPr>
      <t>Prix de l'abonnement  =</t>
    </r>
  </si>
  <si>
    <t>Je choisi comme lieu de retrait (mettre une croix "X" dans la case choisie) :</t>
  </si>
  <si>
    <t xml:space="preserve">Reims (Lycée agricole de Thillois)   </t>
  </si>
  <si>
    <t xml:space="preserve">Châlons en Champagne (8 Rue Berlioz Courtisols) </t>
  </si>
  <si>
    <t xml:space="preserve"> Epernay (3 rue des Barres 51120 Soizy aux Bois) </t>
  </si>
  <si>
    <t>Tableau des commandes:</t>
  </si>
  <si>
    <t>Désignation:</t>
  </si>
  <si>
    <t>Quantité</t>
  </si>
  <si>
    <t>Prix unitaire TTC</t>
  </si>
  <si>
    <t>Poids(g)</t>
  </si>
  <si>
    <t>Total TTC</t>
  </si>
  <si>
    <t>APILIFE VAR (Thymol) – Boite de 2 plaques. (3 plaques pour 1 ruche)</t>
  </si>
  <si>
    <t>Poids total de ma commande:</t>
  </si>
  <si>
    <t>Frais de port</t>
  </si>
  <si>
    <r>
      <t>Conditions pour bénéficier de ces tarifs :</t>
    </r>
    <r>
      <rPr>
        <sz val="10"/>
        <color indexed="8"/>
        <rFont val="Times New Roman"/>
        <family val="1"/>
      </rPr>
      <t xml:space="preserve"> </t>
    </r>
  </si>
  <si>
    <t>En signant ce bon de commande, je m’engage à respecter les points suivants :</t>
  </si>
  <si>
    <t>• D’effectuer la déclaration des ruchers (Récépissé de déclaration de ruchers exigé à la commande).</t>
  </si>
  <si>
    <t>• De respecter les consignes inscrites sur l’ordonnance.</t>
  </si>
  <si>
    <t>• D’accepter la visite du vétérinaire conseil (1fois tous les 5 ans) et lui présenter le registre d’élevage.</t>
  </si>
  <si>
    <t>• De commander dans les délais prévus les quantités nécessaires au traitement de mes seules ruches.</t>
  </si>
  <si>
    <r>
      <t>L</t>
    </r>
    <r>
      <rPr>
        <sz val="11"/>
        <color indexed="8"/>
        <rFont val="Times New Roman"/>
        <family val="1"/>
      </rPr>
      <t>e règlement Général de protection des données n°2016/679 impose à toute association ou syndicat de recueillir le consentement de ses membres pour l'utilisation de ses données personnelles. En signant ce bon de commande, j'autorise le FGSAM et le GDSA51 à utiliser mes données pour communiquer avec moi pour des sujets apicoles. Elles ne pourront en aucun cas être communiquées à d'autres entités.</t>
    </r>
  </si>
  <si>
    <t>Signature obligatoire précédée de la mention « lu et approuvé » pour confirmer votre commande</t>
  </si>
  <si>
    <r>
      <t xml:space="preserve">Pour toute question sur ce bon de commande écrire à : </t>
    </r>
    <r>
      <rPr>
        <i/>
        <u/>
        <sz val="12"/>
        <color indexed="30"/>
        <rFont val="Times New Roman"/>
        <family val="1"/>
      </rPr>
      <t>pse@apimarne.fr</t>
    </r>
  </si>
  <si>
    <t>Raison Sociale:</t>
  </si>
  <si>
    <r>
      <rPr>
        <sz val="12"/>
        <rFont val="Wingdings"/>
        <charset val="2"/>
      </rPr>
      <t></t>
    </r>
    <r>
      <rPr>
        <sz val="12"/>
        <rFont val="Times New Roman"/>
        <family val="1"/>
      </rPr>
      <t xml:space="preserve"> </t>
    </r>
    <r>
      <rPr>
        <b/>
        <sz val="12"/>
        <rFont val="Times New Roman"/>
        <family val="1"/>
      </rPr>
      <t xml:space="preserve">   Nombre de ruches à assurer :</t>
    </r>
  </si>
  <si>
    <t>Je demande l’envoi de ma commande par courrier (frais postaux en sus)</t>
  </si>
  <si>
    <r>
      <rPr>
        <sz val="12"/>
        <rFont val="Wingdings"/>
        <charset val="2"/>
      </rPr>
      <t></t>
    </r>
    <r>
      <rPr>
        <b/>
        <sz val="12"/>
        <rFont val="Times New Roman"/>
        <family val="1"/>
      </rPr>
      <t xml:space="preserve">Cotisation Fédérale*
</t>
    </r>
    <r>
      <rPr>
        <sz val="10"/>
        <rFont val="Times New Roman"/>
        <family val="1"/>
      </rPr>
      <t>*FGSAM+ GDSA + Syndicats d'arrondissements (Epernay, Châlons, Reims, Vitry, Menou)</t>
    </r>
  </si>
  <si>
    <t>Profession :</t>
  </si>
  <si>
    <t>Passée cette date vous devrez vous adresser directement auprès du vétérinaire.</t>
  </si>
  <si>
    <t>• Déclarer des maladies de classe 1.</t>
  </si>
  <si>
    <t>Date et Signature</t>
  </si>
  <si>
    <t>Nb ruches soignées</t>
  </si>
  <si>
    <t>Email :</t>
  </si>
  <si>
    <t>OXYBEE (Acide Oxalique) - Flacon de 888 g (pour 30 ruches)</t>
  </si>
  <si>
    <t>VARROMED (Acide Oxalique et formique). Bouteille de 555mL                              (traitement environ 3 ruches)</t>
  </si>
  <si>
    <t>Nom:</t>
  </si>
  <si>
    <t>Prénom :</t>
  </si>
  <si>
    <t>Adresse :</t>
  </si>
  <si>
    <t>Code postal :</t>
  </si>
  <si>
    <t>Téléphone :</t>
  </si>
  <si>
    <t>• De tenir un registre d’élevage où seront notés les traitements et conserver les ordonnances, conformément à la réglementation.</t>
  </si>
  <si>
    <t>Mme et M. DUHAUT</t>
  </si>
  <si>
    <t>51600 SAINT SOUPLEY SUR PY</t>
  </si>
  <si>
    <r>
      <rPr>
        <sz val="11"/>
        <color indexed="8"/>
        <rFont val="Times New Roman"/>
        <family val="1"/>
      </rPr>
      <t xml:space="preserve"> - Avoir joint à la commande son règlement à l’ordre de du </t>
    </r>
    <r>
      <rPr>
        <b/>
        <sz val="11"/>
        <color indexed="10"/>
        <rFont val="Times New Roman"/>
        <family val="1"/>
      </rPr>
      <t>GDSA 51</t>
    </r>
    <r>
      <rPr>
        <sz val="11"/>
        <color indexed="8"/>
        <rFont val="Times New Roman"/>
        <family val="1"/>
      </rPr>
      <t>.</t>
    </r>
  </si>
  <si>
    <t>Nom</t>
  </si>
  <si>
    <t>N°api</t>
  </si>
  <si>
    <t>entreprise</t>
  </si>
  <si>
    <t>adresse</t>
  </si>
  <si>
    <t>CP</t>
  </si>
  <si>
    <t>Tel</t>
  </si>
  <si>
    <t>Email</t>
  </si>
  <si>
    <t>Siret</t>
  </si>
  <si>
    <t>Ville</t>
  </si>
  <si>
    <t>Nb Ruches</t>
  </si>
  <si>
    <t xml:space="preserve"> Vitry le François (13 Rue du Canal  Vitry en Perthois) </t>
  </si>
  <si>
    <t>Prénom</t>
  </si>
  <si>
    <t xml:space="preserve"> Ste Ménehould (4 Rue Haute Gizaucourt)</t>
  </si>
  <si>
    <t>APIVAR (Amitraze) – Boite de 10 lanières.        (1 boite pour 5  ruches)</t>
  </si>
  <si>
    <t>Nous vous invitons à faire une copie de votre commande (scan).</t>
  </si>
  <si>
    <t>Ce bon de commande est à remplir sur ordinateur, à imprimer recto-verso et à renvoyer à l'adresse indiquée ci-dessus. 
Ce document est formaté pour enveloppe avec fenêtre (A plier en 3).</t>
  </si>
  <si>
    <t>Changement d'adresse d'envoie</t>
  </si>
  <si>
    <t>ATTENTION</t>
  </si>
  <si>
    <t xml:space="preserve">Attention commande à renvoyer </t>
  </si>
  <si>
    <t>A:</t>
  </si>
  <si>
    <r>
      <t xml:space="preserve">Coût Total de ma commande                
 </t>
    </r>
    <r>
      <rPr>
        <b/>
        <sz val="12"/>
        <color indexed="10"/>
        <rFont val="Times New Roman"/>
        <family val="1"/>
      </rPr>
      <t>Ordre du chèque : GDSA</t>
    </r>
    <r>
      <rPr>
        <sz val="12"/>
        <color rgb="FF0000FF"/>
        <rFont val="Times New Roman"/>
        <family val="1"/>
      </rPr>
      <t xml:space="preserve"> </t>
    </r>
    <r>
      <rPr>
        <b/>
        <sz val="12"/>
        <color rgb="FFFF0000"/>
        <rFont val="Times New Roman"/>
        <family val="1"/>
      </rPr>
      <t>Marne</t>
    </r>
  </si>
  <si>
    <t xml:space="preserve"> </t>
  </si>
  <si>
    <t>Attention : le GDSA51 ne récupère pas les emballages et médicaments usagés, déposez les dans le bac "Incinération" de votre déchetterie.</t>
  </si>
  <si>
    <r>
      <rPr>
        <b/>
        <sz val="19"/>
        <rFont val="Times New Roman"/>
        <family val="1"/>
      </rPr>
      <t xml:space="preserve">APPEL DE COTISATIONS 
ANNEE 2024
</t>
    </r>
    <r>
      <rPr>
        <sz val="12"/>
        <rFont val="Times New Roman"/>
        <family val="1"/>
      </rPr>
      <t xml:space="preserve">* * * * * * * * * * * * * * * * * * * * * *
</t>
    </r>
  </si>
  <si>
    <t>Commune :</t>
  </si>
  <si>
    <t>N° SIRET :</t>
  </si>
  <si>
    <t>Cochez ci-dessous votre Syndicat d'arrondissement et retournez lui par courrier postal l'ensemble des documents remplis, signés et accompagnés de votre réglement.</t>
  </si>
  <si>
    <t>N° Apiculteur (API)</t>
  </si>
  <si>
    <r>
      <t xml:space="preserve">Formules  d'assurances Bronze, Argent et Or proposées par le SNA:
</t>
    </r>
    <r>
      <rPr>
        <b/>
        <sz val="20"/>
        <rFont val="Times New Roman"/>
        <family val="1"/>
      </rPr>
      <t>(Adhérents de Reims et d'Epernay)</t>
    </r>
    <r>
      <rPr>
        <b/>
        <sz val="20"/>
        <color rgb="FF3333FF"/>
        <rFont val="Times New Roman"/>
        <family val="1"/>
      </rPr>
      <t xml:space="preserve">
</t>
    </r>
  </si>
  <si>
    <t>N° d'apiculteur :</t>
  </si>
  <si>
    <t>BON DE COMMANDE MEDICAMENTS Saison 2024</t>
  </si>
  <si>
    <t>Avant le 31 Janvier 2024</t>
  </si>
  <si>
    <r>
      <t xml:space="preserve"> - Avoir transmis ma commande avant le </t>
    </r>
    <r>
      <rPr>
        <b/>
        <sz val="10"/>
        <color indexed="10"/>
        <rFont val="Times New Roman"/>
        <family val="1"/>
      </rPr>
      <t>31 Janvier 2024 à l'adresse ci-dessus.</t>
    </r>
  </si>
  <si>
    <t>Samedi 6 Avril 9H00-11H00</t>
  </si>
  <si>
    <t>Samedi 13 Avril 9H00-11H00</t>
  </si>
  <si>
    <t>Samedi 20 Avril 9H00-11H00</t>
  </si>
  <si>
    <t>Samedi 27 Avril 9H00-10H00</t>
  </si>
  <si>
    <t>Samedi 27 Avril 11H30 - 12H30</t>
  </si>
  <si>
    <r>
      <t xml:space="preserve">Arrondissement de CHALONS-EN-CHAMPAGNE
</t>
    </r>
    <r>
      <rPr>
        <b/>
        <sz val="10"/>
        <color indexed="12"/>
        <rFont val="Times New Roman"/>
        <family val="1"/>
      </rPr>
      <t>"L'ABEILLE MARNAISE" - UNAF (Union Nationale d'Apiculture Française)</t>
    </r>
    <r>
      <rPr>
        <b/>
        <sz val="10"/>
        <rFont val="Times New Roman"/>
        <family val="1"/>
      </rPr>
      <t xml:space="preserve">
Monsieur BELLAIRE Gilles, Trésorier 
45 grande Rue
51240 SONGY</t>
    </r>
  </si>
  <si>
    <r>
      <rPr>
        <b/>
        <sz val="12"/>
        <rFont val="Times New Roman"/>
        <family val="1"/>
      </rPr>
      <t xml:space="preserve">Réservé aux adhérents des Syndicats de Châlons et Vitry  :
</t>
    </r>
    <r>
      <rPr>
        <vertAlign val="superscript"/>
        <sz val="11"/>
        <rFont val="Times New Roman"/>
        <family val="1"/>
      </rPr>
      <t xml:space="preserve">                                             Abeilles et Fleurs (UNAF) :                                </t>
    </r>
    <r>
      <rPr>
        <sz val="11"/>
        <rFont val="Times New Roman"/>
        <family val="1"/>
      </rPr>
      <t xml:space="preserve">Prix de l'abonnement  </t>
    </r>
    <r>
      <rPr>
        <b/>
        <sz val="11"/>
        <rFont val="Times New Roman"/>
        <family val="1"/>
      </rPr>
      <t>=</t>
    </r>
  </si>
  <si>
    <t>L'Abeille de France (SNA) :</t>
  </si>
  <si>
    <r>
      <t xml:space="preserve">Formules  d'assurances 1, 2 et 3 proposées par l'UNAF:
</t>
    </r>
    <r>
      <rPr>
        <b/>
        <sz val="20"/>
        <rFont val="Times New Roman"/>
        <family val="1"/>
      </rPr>
      <t>(Adhérents de Châlons et Vitry)</t>
    </r>
    <r>
      <rPr>
        <b/>
        <sz val="20"/>
        <color rgb="FF3333FF"/>
        <rFont val="Times New Roman"/>
        <family val="1"/>
      </rPr>
      <t xml:space="preserve">
</t>
    </r>
  </si>
  <si>
    <r>
      <t>Retrait de votre commande :</t>
    </r>
    <r>
      <rPr>
        <i/>
        <sz val="11"/>
        <color indexed="8"/>
        <rFont val="Times New Roman"/>
        <family val="1"/>
      </rPr>
      <t xml:space="preserve">   </t>
    </r>
    <r>
      <rPr>
        <i/>
        <sz val="11"/>
        <color indexed="28"/>
        <rFont val="Times New Roman"/>
        <family val="1"/>
      </rPr>
      <t xml:space="preserve">Les commandes seront à retirer lors des 5 demi-journées prévues à cet effet (voir dates ci-dessous). Vous pouvez aussi opter pour l’envoi par courrier (des frais postaux seront à rajouter à votre bon de commande. ATTENTION 10kgs max autorisés, si supérieur contactez le responsable du PSE: </t>
    </r>
    <r>
      <rPr>
        <i/>
        <sz val="11"/>
        <color indexed="48"/>
        <rFont val="Times New Roman"/>
        <family val="1"/>
      </rPr>
      <t>pse@apimarne.fr</t>
    </r>
    <r>
      <rPr>
        <i/>
        <sz val="11"/>
        <color indexed="28"/>
        <rFont val="Times New Roman"/>
        <family val="1"/>
      </rPr>
      <t>)</t>
    </r>
    <r>
      <rPr>
        <i/>
        <sz val="10"/>
        <color indexed="8"/>
        <rFont val="Times New Roman"/>
        <family val="1"/>
      </rPr>
      <t>.</t>
    </r>
  </si>
  <si>
    <r>
      <t xml:space="preserve"> - </t>
    </r>
    <r>
      <rPr>
        <b/>
        <sz val="20"/>
        <color rgb="FFFF0000"/>
        <rFont val="Times New Roman"/>
        <family val="1"/>
      </rPr>
      <t>Avoir joint à sa commande sa déclaration annuelle de ruchers.</t>
    </r>
  </si>
  <si>
    <r>
      <t xml:space="preserve">Arrondissement de VITRY-LE-FRANCOIS
</t>
    </r>
    <r>
      <rPr>
        <b/>
        <sz val="10"/>
        <color indexed="12"/>
        <rFont val="Times New Roman"/>
        <family val="1"/>
      </rPr>
      <t>LE RUCHER VITRYAT - UNAF (Union Nationale d'Apiculture Française)</t>
    </r>
    <r>
      <rPr>
        <b/>
        <sz val="10"/>
        <rFont val="Times New Roman"/>
        <family val="1"/>
      </rPr>
      <t xml:space="preserve">
Monsieur Fréderic  DESAUTE
47 Grande Rue
51300 LUXEMONT ET VILLOTTE</t>
    </r>
  </si>
  <si>
    <r>
      <t xml:space="preserve">Arrondissement d'EPERNAY
</t>
    </r>
    <r>
      <rPr>
        <b/>
        <sz val="10"/>
        <color indexed="12"/>
        <rFont val="Times New Roman"/>
        <family val="1"/>
      </rPr>
      <t>L'ABEILLE SPARNACIENNE - SNA (Syndicat National d'Apiculture)</t>
    </r>
    <r>
      <rPr>
        <b/>
        <sz val="10"/>
        <rFont val="Times New Roman"/>
        <family val="1"/>
      </rPr>
      <t xml:space="preserve">
Monsieur Didier CHRISTOPHE
29 GRANDE RUE
51530 CUIS
</t>
    </r>
  </si>
  <si>
    <r>
      <rPr>
        <sz val="12"/>
        <rFont val="Wingdings"/>
        <charset val="2"/>
      </rPr>
      <t></t>
    </r>
    <r>
      <rPr>
        <b/>
        <sz val="14"/>
        <rFont val="Times New Roman"/>
        <family val="1"/>
      </rPr>
      <t xml:space="preserve">Cotisation Fédérale* proportionnelle  </t>
    </r>
  </si>
  <si>
    <t>Date limite d'envoi: 31 Janvier 2024</t>
  </si>
  <si>
    <r>
      <rPr>
        <i/>
        <sz val="12"/>
        <color indexed="48"/>
        <rFont val="Times New Roman"/>
        <family val="1"/>
      </rPr>
      <t>S</t>
    </r>
    <r>
      <rPr>
        <sz val="12"/>
        <color indexed="48"/>
        <rFont val="Times New Roman"/>
        <family val="1"/>
      </rPr>
      <t xml:space="preserve">aisissez les informations dans un des deux onglets du document"Formules d'assurances", elles seront reportées automatiquement dans les champs ci-dessous – </t>
    </r>
    <r>
      <rPr>
        <b/>
        <sz val="12"/>
        <color indexed="48"/>
        <rFont val="Times New Roman"/>
        <family val="1"/>
      </rPr>
      <t xml:space="preserve">Une seule option possible et veillez bien  à la signer.
ATTENTION: Le choix de l'onglet "Assurances...." à remplir dépends de votre syndicat d'arrondissement de rattachement. 
</t>
    </r>
    <r>
      <rPr>
        <sz val="12"/>
        <color indexed="48"/>
        <rFont val="Times New Roman"/>
        <family val="1"/>
      </rPr>
      <t>Si vous avez choisi " Reims ou Epernay", vous devez obligatoirement choisir l'ongler "Assurances Reims et Epernay".
Si vous avez choisi " Châlons ou Vitry", vous devez obligatoirement choisir l'onglet "Assurances Châlons et Vitry"</t>
    </r>
  </si>
  <si>
    <r>
      <rPr>
        <b/>
        <sz val="12"/>
        <rFont val="Times New Roman"/>
        <family val="1"/>
      </rPr>
      <t>TOTAL GENERAL A REGLER (</t>
    </r>
    <r>
      <rPr>
        <b/>
        <sz val="12"/>
        <color indexed="10"/>
        <rFont val="Times New Roman"/>
        <family val="1"/>
      </rPr>
      <t>Chèque au nom de votre syndicat</t>
    </r>
    <r>
      <rPr>
        <b/>
        <sz val="12"/>
        <rFont val="Times New Roman"/>
        <family val="1"/>
      </rPr>
      <t xml:space="preserve">) </t>
    </r>
    <r>
      <rPr>
        <sz val="12"/>
        <rFont val="Times New Roman"/>
        <family val="1"/>
      </rPr>
      <t xml:space="preserve">=                                                                                                   </t>
    </r>
  </si>
  <si>
    <r>
      <rPr>
        <b/>
        <sz val="12"/>
        <rFont val="Times New Roman"/>
        <family val="1"/>
      </rPr>
      <t xml:space="preserve">IMPORTANT :  
</t>
    </r>
    <r>
      <rPr>
        <b/>
        <i/>
        <sz val="12"/>
        <rFont val="Times New Roman"/>
        <family val="1"/>
      </rPr>
      <t xml:space="preserve">– En cas de sinistre, suivre la procédure indiquée sur le site de l'UNAF:
                </t>
    </r>
    <r>
      <rPr>
        <b/>
        <sz val="12"/>
        <color rgb="FF3333FF"/>
        <rFont val="Times New Roman"/>
        <family val="1"/>
      </rPr>
      <t>https://www.unaf-apiculture.info/la-pratique-de-l-apiculture/assurance-des-ruches-declaration-de-sinistres.html</t>
    </r>
    <r>
      <rPr>
        <b/>
        <i/>
        <sz val="12"/>
        <rFont val="Times New Roman"/>
        <family val="1"/>
      </rPr>
      <t xml:space="preserve">
</t>
    </r>
    <r>
      <rPr>
        <i/>
        <sz val="12"/>
        <color rgb="FF3333FF"/>
        <rFont val="Times New Roman"/>
        <family val="1"/>
      </rPr>
      <t>Pour obtenir un justificatif merci de contacter votre syndicat.</t>
    </r>
    <r>
      <rPr>
        <sz val="12"/>
        <rFont val="Times New Roman"/>
        <family val="1"/>
      </rPr>
      <t xml:space="preserve">
</t>
    </r>
    <r>
      <rPr>
        <i/>
        <sz val="12"/>
        <color indexed="10"/>
        <rFont val="Arial Unicode MS"/>
        <family val="2"/>
      </rPr>
      <t>Attention: Une seule formule possible pour toutes vos ruches</t>
    </r>
    <r>
      <rPr>
        <sz val="12"/>
        <rFont val="Arial Unicode MS"/>
        <family val="2"/>
      </rPr>
      <t xml:space="preserve">.
</t>
    </r>
    <r>
      <rPr>
        <b/>
        <sz val="12"/>
        <rFont val="Arial Unicode MS"/>
        <family val="2"/>
      </rPr>
      <t xml:space="preserve">Pour la cotisation CITEO, elle est réglée directement par vos syndicats sans coût supplémentaire.
</t>
    </r>
    <r>
      <rPr>
        <sz val="12"/>
        <rFont val="Arial Unicode MS"/>
        <family val="2"/>
      </rPr>
      <t xml:space="preserve">L’assurance est valable pour l’année civile 2024, soit du jour de réception du règlement par l’UNAF au 31 décembre 2024 </t>
    </r>
  </si>
  <si>
    <r>
      <rPr>
        <b/>
        <sz val="14"/>
        <color indexed="48"/>
        <rFont val="Times New Roman"/>
        <family val="1"/>
      </rPr>
      <t xml:space="preserve">Formule 3: </t>
    </r>
    <r>
      <rPr>
        <b/>
        <i/>
        <sz val="14"/>
        <color indexed="48"/>
        <rFont val="Times New Roman"/>
        <family val="1"/>
      </rPr>
      <t>(ex formule 3B)</t>
    </r>
    <r>
      <rPr>
        <i/>
        <sz val="14"/>
        <color indexed="8"/>
        <rFont val="Times New Roman"/>
        <family val="1"/>
      </rPr>
      <t xml:space="preserve"> </t>
    </r>
    <r>
      <rPr>
        <sz val="14"/>
        <color indexed="8"/>
        <rFont val="Times New Roman"/>
        <family val="1"/>
      </rPr>
      <t>:</t>
    </r>
    <r>
      <rPr>
        <sz val="12"/>
        <color indexed="8"/>
        <rFont val="Times New Roman"/>
        <family val="1"/>
      </rPr>
      <t xml:space="preserve">
</t>
    </r>
    <r>
      <rPr>
        <sz val="12"/>
        <color rgb="FF000000"/>
        <rFont val="Times New Roman"/>
        <family val="1"/>
      </rPr>
      <t>-Formule 2 INCLUANT un remboursement bien supérieur</t>
    </r>
    <r>
      <rPr>
        <b/>
        <sz val="12"/>
        <color rgb="FF000000"/>
        <rFont val="Times New Roman"/>
        <family val="1"/>
      </rPr>
      <t xml:space="preserve"> </t>
    </r>
    <r>
      <rPr>
        <sz val="12"/>
        <color indexed="8"/>
        <rFont val="Times New Roman"/>
        <family val="1"/>
        <charset val="204"/>
      </rPr>
      <t xml:space="preserve">.   </t>
    </r>
    <r>
      <rPr>
        <b/>
        <sz val="12"/>
        <color rgb="FF000000"/>
        <rFont val="Times New Roman"/>
        <family val="1"/>
      </rPr>
      <t>Indemnisations: 250 €/ruche du 01/03 au 30/09 ou 187,50 € le reste de l’année</t>
    </r>
  </si>
  <si>
    <r>
      <rPr>
        <b/>
        <sz val="14"/>
        <color indexed="48"/>
        <rFont val="Times New Roman"/>
        <family val="1"/>
      </rPr>
      <t>Formule 1</t>
    </r>
    <r>
      <rPr>
        <sz val="14"/>
        <color indexed="8"/>
        <rFont val="Times New Roman"/>
        <family val="1"/>
      </rPr>
      <t xml:space="preserve"> :</t>
    </r>
    <r>
      <rPr>
        <sz val="12"/>
        <color indexed="8"/>
        <rFont val="Times New Roman"/>
        <family val="1"/>
        <charset val="204"/>
      </rPr>
      <t xml:space="preserve"> 
</t>
    </r>
    <r>
      <rPr>
        <b/>
        <sz val="12"/>
        <color rgb="FF000000"/>
        <rFont val="Times New Roman"/>
        <family val="1"/>
      </rPr>
      <t xml:space="preserve">- </t>
    </r>
    <r>
      <rPr>
        <sz val="12"/>
        <color rgb="FF000000"/>
        <rFont val="Times New Roman"/>
        <family val="1"/>
      </rPr>
      <t xml:space="preserve">Responsabilité Civile pour les dommages causés aux tiers dans le cadre de votre activité apicole 
                             - Défense pénale et recours 
</t>
    </r>
    <r>
      <rPr>
        <b/>
        <sz val="12"/>
        <color rgb="FF000000"/>
        <rFont val="Times New Roman"/>
        <family val="1"/>
      </rPr>
      <t>Franchise RC 280€</t>
    </r>
  </si>
  <si>
    <r>
      <rPr>
        <i/>
        <sz val="12"/>
        <rFont val="Arial Unicode MS"/>
        <family val="2"/>
      </rPr>
      <t>En remplissant ce formulaire, vous acceptez que la FGSAM , votre syndicat d’appartenance et le GDSA51 utilisent vos données personnelles collectées et vous autorisez ces organismes à communiquer occasionnellement avec vous si elle le juge nécessaire afin de vous apporter des informations complémentaires via les coordonnées collectées dans le formulaire.
Afin de protéger la confidentialité de vos données personnelles, la FGSAM s’engage à sécuriser, à ne pas divulguer, à ne pas transmettre ni partager vos données personnelles avec des entités, entreprises ou organismes non mentionnés au RGPD conformément à notre politique de
protection des données (disponible sur le site www.apimarne.fr ou par courrier adressé à la FGSAM)</t>
    </r>
  </si>
  <si>
    <r>
      <rPr>
        <sz val="14"/>
        <rFont val="Wingdings"/>
        <charset val="2"/>
      </rPr>
      <t xml:space="preserve"> </t>
    </r>
    <r>
      <rPr>
        <u/>
        <sz val="14"/>
        <rFont val="Bookman Old Style"/>
        <family val="1"/>
      </rPr>
      <t>FORMULE d'ASSURANCE</t>
    </r>
  </si>
  <si>
    <t xml:space="preserve">/ ruche </t>
  </si>
  <si>
    <r>
      <rPr>
        <b/>
        <sz val="12"/>
        <rFont val="Times New Roman"/>
        <family val="1"/>
      </rPr>
      <t xml:space="preserve">IMPORTANT :  Il n'y a pas d'envoi de récépissé 
</t>
    </r>
    <r>
      <rPr>
        <b/>
        <i/>
        <sz val="12"/>
        <rFont val="Times New Roman"/>
        <family val="1"/>
      </rPr>
      <t xml:space="preserve">– En cas de sinistre, envoyez un mail contenant les informations et documents indiqués ci-dessous à l'adresse suivante: </t>
    </r>
    <r>
      <rPr>
        <b/>
        <i/>
        <sz val="12"/>
        <color indexed="48"/>
        <rFont val="Times New Roman"/>
        <family val="1"/>
      </rPr>
      <t>contact@snapiculture.fr</t>
    </r>
    <r>
      <rPr>
        <b/>
        <i/>
        <sz val="12"/>
        <rFont val="Times New Roman"/>
        <family val="1"/>
      </rPr>
      <t xml:space="preserve">
                 * Document signé qui décrit le sinistre.
                 * Fichier de déclaration de ruchers.
                 * Fichier de dépot de plainte (si vol ou dégradations).
                 * Photos
</t>
    </r>
    <r>
      <rPr>
        <b/>
        <i/>
        <sz val="12"/>
        <color indexed="30"/>
        <rFont val="Times New Roman"/>
        <family val="1"/>
      </rPr>
      <t xml:space="preserve">Pour obtenir un justificatif connectez-vous sur "APICONNECT"
</t>
    </r>
    <r>
      <rPr>
        <sz val="12"/>
        <rFont val="Times New Roman"/>
        <family val="1"/>
      </rPr>
      <t xml:space="preserve">Le proposant désigné ci-dessus adhère sans réserve, pour la durée de l'exercice, au contrat souscrit par le SNA désigné ci-dessus et demande à être garanti selon celle des trois formules ci-après qu'il a expressément choisie.
</t>
    </r>
    <r>
      <rPr>
        <i/>
        <sz val="12"/>
        <color indexed="10"/>
        <rFont val="Arial Unicode MS"/>
        <family val="2"/>
      </rPr>
      <t>Attention: Une seule formule possible pour toutes vos ruches</t>
    </r>
    <r>
      <rPr>
        <sz val="12"/>
        <rFont val="Arial Unicode MS"/>
        <family val="2"/>
      </rPr>
      <t>.</t>
    </r>
  </si>
  <si>
    <r>
      <rPr>
        <b/>
        <sz val="12"/>
        <color indexed="48"/>
        <rFont val="Times New Roman"/>
        <family val="1"/>
      </rPr>
      <t>Formule BRONZE</t>
    </r>
    <r>
      <rPr>
        <sz val="12"/>
        <color indexed="8"/>
        <rFont val="Times New Roman"/>
        <family val="1"/>
      </rPr>
      <t xml:space="preserve"> : </t>
    </r>
    <r>
      <rPr>
        <b/>
        <sz val="12"/>
        <color rgb="FF000000"/>
        <rFont val="Times New Roman"/>
        <family val="1"/>
      </rPr>
      <t xml:space="preserve">Adhésion </t>
    </r>
    <r>
      <rPr>
        <sz val="12"/>
        <color indexed="8"/>
        <rFont val="Times New Roman"/>
        <family val="1"/>
      </rPr>
      <t>(Compris dans la cotisation fédérale) +</t>
    </r>
    <r>
      <rPr>
        <b/>
        <sz val="12"/>
        <color rgb="FF000000"/>
        <rFont val="Times New Roman"/>
        <family val="1"/>
      </rPr>
      <t xml:space="preserve"> Assurances</t>
    </r>
    <r>
      <rPr>
        <sz val="12"/>
        <color indexed="8"/>
        <rFont val="Times New Roman"/>
        <family val="1"/>
      </rPr>
      <t xml:space="preserve">: Responsabilité civile + Protection juridique uniquement, insolvabilité des tiers  + </t>
    </r>
    <r>
      <rPr>
        <b/>
        <sz val="12"/>
        <color rgb="FF000000"/>
        <rFont val="Times New Roman"/>
        <family val="1"/>
      </rPr>
      <t>Ecoemballage</t>
    </r>
    <r>
      <rPr>
        <sz val="12"/>
        <color indexed="8"/>
        <rFont val="Times New Roman"/>
        <family val="1"/>
      </rPr>
      <t xml:space="preserve"> (CITEO)</t>
    </r>
  </si>
  <si>
    <r>
      <rPr>
        <b/>
        <sz val="12"/>
        <color indexed="48"/>
        <rFont val="Times New Roman"/>
        <family val="1"/>
      </rPr>
      <t>Formule ARGENT</t>
    </r>
    <r>
      <rPr>
        <sz val="12"/>
        <color indexed="8"/>
        <rFont val="Times New Roman"/>
        <family val="1"/>
      </rPr>
      <t xml:space="preserve"> : </t>
    </r>
    <r>
      <rPr>
        <b/>
        <sz val="12"/>
        <color rgb="FF000000"/>
        <rFont val="Times New Roman"/>
        <family val="1"/>
      </rPr>
      <t>Adhésion</t>
    </r>
    <r>
      <rPr>
        <sz val="12"/>
        <color indexed="8"/>
        <rFont val="Times New Roman"/>
        <family val="1"/>
      </rPr>
      <t xml:space="preserve"> (Compris dans la cotisation fédérale) +</t>
    </r>
    <r>
      <rPr>
        <b/>
        <sz val="12"/>
        <color rgb="FF000000"/>
        <rFont val="Times New Roman"/>
        <family val="1"/>
      </rPr>
      <t xml:space="preserve"> Assurances:</t>
    </r>
    <r>
      <rPr>
        <sz val="12"/>
        <color indexed="8"/>
        <rFont val="Times New Roman"/>
        <family val="1"/>
      </rPr>
      <t xml:space="preserve"> Responsabilité civile + Protection juridique – Insolvabilité des tiers - Incendie - Tempête –inondations + </t>
    </r>
    <r>
      <rPr>
        <b/>
        <sz val="12"/>
        <color rgb="FF000000"/>
        <rFont val="Times New Roman"/>
        <family val="1"/>
      </rPr>
      <t>Ecoemballage</t>
    </r>
    <r>
      <rPr>
        <sz val="12"/>
        <color indexed="8"/>
        <rFont val="Times New Roman"/>
        <family val="1"/>
      </rPr>
      <t xml:space="preserve"> (CITEO).  </t>
    </r>
    <r>
      <rPr>
        <b/>
        <sz val="12"/>
        <color rgb="FF000000"/>
        <rFont val="Times New Roman"/>
        <family val="1"/>
      </rPr>
      <t xml:space="preserve"> Indemnisations: 150€/ruche, 100€/essaim.</t>
    </r>
  </si>
  <si>
    <r>
      <rPr>
        <b/>
        <sz val="12"/>
        <color indexed="48"/>
        <rFont val="Times New Roman"/>
        <family val="1"/>
      </rPr>
      <t>Formule OR</t>
    </r>
    <r>
      <rPr>
        <sz val="12"/>
        <color indexed="8"/>
        <rFont val="Times New Roman"/>
        <family val="1"/>
      </rPr>
      <t xml:space="preserve"> : </t>
    </r>
    <r>
      <rPr>
        <b/>
        <sz val="12"/>
        <color rgb="FF000000"/>
        <rFont val="Times New Roman"/>
        <family val="1"/>
      </rPr>
      <t xml:space="preserve">Adhésion </t>
    </r>
    <r>
      <rPr>
        <sz val="12"/>
        <color indexed="8"/>
        <rFont val="Times New Roman"/>
        <family val="1"/>
      </rPr>
      <t xml:space="preserve">(Compris dans la cotisation fédérale) + </t>
    </r>
    <r>
      <rPr>
        <b/>
        <sz val="12"/>
        <color rgb="FF000000"/>
        <rFont val="Times New Roman"/>
        <family val="1"/>
      </rPr>
      <t>Assurances</t>
    </r>
    <r>
      <rPr>
        <sz val="12"/>
        <color indexed="8"/>
        <rFont val="Times New Roman"/>
        <family val="1"/>
      </rPr>
      <t>: Responsabilité civile - Protection juridique – Insolvabilité des tiers - Incendie - Tempête –inondations - Vols et détériorations +</t>
    </r>
    <r>
      <rPr>
        <b/>
        <sz val="12"/>
        <color rgb="FF000000"/>
        <rFont val="Times New Roman"/>
        <family val="1"/>
      </rPr>
      <t xml:space="preserve"> Ecoemballage</t>
    </r>
    <r>
      <rPr>
        <sz val="12"/>
        <color indexed="8"/>
        <rFont val="Times New Roman"/>
        <family val="1"/>
      </rPr>
      <t xml:space="preserve"> (CITEO).   </t>
    </r>
    <r>
      <rPr>
        <b/>
        <sz val="12"/>
        <color rgb="FF000000"/>
        <rFont val="Times New Roman"/>
        <family val="1"/>
      </rPr>
      <t>Indemnisations: 150€/ruche, 100€/essaim.</t>
    </r>
  </si>
  <si>
    <t>10 Rue de la DAMONT</t>
  </si>
  <si>
    <t>Piège Lerouge (Sélectif. Se fixe sur un pot de miel de 1 kg)</t>
  </si>
  <si>
    <t>Piège à frelon hautement sélectif BeeVital (pas d'envoi par la poste)</t>
  </si>
  <si>
    <r>
      <t xml:space="preserve">Si vous avez choisi l'envoi de vos produits par la poste, rajoutez les frais de port :
 </t>
    </r>
    <r>
      <rPr>
        <sz val="8"/>
        <color rgb="FFC00000"/>
        <rFont val="Times New Roman"/>
        <family val="1"/>
      </rPr>
      <t>(&lt;=500g:9€,  &lt;=1000g:11€,  &lt;=2000g:13€,  &lt;=5000g:19€,  &lt;=10.000g:27€)</t>
    </r>
  </si>
  <si>
    <r>
      <t xml:space="preserve">Arrondissement de REIMS
</t>
    </r>
    <r>
      <rPr>
        <b/>
        <sz val="10"/>
        <color indexed="12"/>
        <rFont val="Times New Roman"/>
        <family val="1"/>
      </rPr>
      <t>LA CHAMPAGNE APICOLE - SNA (Syndicat National d'Apiculture)</t>
    </r>
    <r>
      <rPr>
        <b/>
        <sz val="10"/>
        <color indexed="8"/>
        <rFont val="Times New Roman"/>
        <family val="1"/>
      </rPr>
      <t xml:space="preserve">
Madame Monique MAREIGNER (m.mareigner@gmail.com)
3, route de Breuil
51140 VANDEUIL
</t>
    </r>
  </si>
  <si>
    <r>
      <rPr>
        <b/>
        <sz val="10"/>
        <color indexed="48"/>
        <rFont val="Times New Roman"/>
        <family val="1"/>
      </rPr>
      <t xml:space="preserve">Formule 2: </t>
    </r>
    <r>
      <rPr>
        <b/>
        <i/>
        <sz val="10"/>
        <color rgb="FF3366FF"/>
        <rFont val="Times New Roman"/>
        <family val="1"/>
      </rPr>
      <t>(ex formule 3A)</t>
    </r>
    <r>
      <rPr>
        <sz val="10"/>
        <color indexed="8"/>
        <rFont val="Times New Roman"/>
        <family val="1"/>
      </rPr>
      <t xml:space="preserve"> :
- Formule 1+
- Dommages subis par vos ruches suite :  à Incendie/explosion, Événements climatiques à caractères non exceptionnels (tempête, grêle, poids de la neige) ou à caractères exceptionnels (inondation, glissement de terrain…), transport,</t>
    </r>
    <r>
      <rPr>
        <b/>
        <sz val="10"/>
        <color rgb="FF000000"/>
        <rFont val="Times New Roman"/>
        <family val="1"/>
      </rPr>
      <t xml:space="preserve"> Franchise : 228€</t>
    </r>
    <r>
      <rPr>
        <sz val="10"/>
        <color indexed="8"/>
        <rFont val="Times New Roman"/>
        <family val="1"/>
      </rPr>
      <t xml:space="preserve">
- Catastrophes Naturelles : </t>
    </r>
    <r>
      <rPr>
        <b/>
        <sz val="10"/>
        <color rgb="FF000000"/>
        <rFont val="Times New Roman"/>
        <family val="1"/>
      </rPr>
      <t>Franchise légale</t>
    </r>
    <r>
      <rPr>
        <sz val="10"/>
        <color indexed="8"/>
        <rFont val="Times New Roman"/>
        <family val="1"/>
      </rPr>
      <t xml:space="preserve">
- Vol et vandalisme : </t>
    </r>
    <r>
      <rPr>
        <b/>
        <sz val="10"/>
        <color rgb="FF000000"/>
        <rFont val="Times New Roman"/>
        <family val="1"/>
      </rPr>
      <t>Franchise : 10% avec un minimum de 200€</t>
    </r>
    <r>
      <rPr>
        <sz val="10"/>
        <color indexed="8"/>
        <rFont val="Times New Roman"/>
        <family val="1"/>
      </rPr>
      <t xml:space="preserve">  </t>
    </r>
    <r>
      <rPr>
        <b/>
        <sz val="10"/>
        <color rgb="FF000000"/>
        <rFont val="Times New Roman"/>
        <family val="1"/>
      </rPr>
      <t xml:space="preserve"> Indemnisations: 150 €/ruche du 01/03 au 30/09 ou  112,50 € le reste de l’année.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</si>
</sst>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0"/>
    <numFmt numFmtId="165" formatCode="\€0"/>
    <numFmt numFmtId="166" formatCode="0.00\€"/>
    <numFmt numFmtId="167" formatCode="dd/mm/yy;@"/>
    <numFmt numFmtId="168" formatCode="0.00\ &quot;€&quot;"/>
    <numFmt numFmtId="169" formatCode="0#&quot; &quot;##&quot; &quot;##&quot; &quot;##&quot; &quot;##"/>
    <numFmt numFmtId="170" formatCode="00000"/>
    <numFmt numFmtId="171" formatCode="0.000\€"/>
    <numFmt numFmtId="172" formatCode="###\ ###\ ###\ #####"/>
  </numFmts>
  <fonts count="115">
    <font>
      <sz val="10"/>
      <color rgb="FF000000"/>
      <name val="Times New Roman"/>
      <charset val="204"/>
    </font>
    <font>
      <sz val="10"/>
      <name val="Arial Unicode MS"/>
      <family val="2"/>
    </font>
    <font>
      <b/>
      <sz val="10"/>
      <name val="Times New Roman"/>
      <family val="1"/>
    </font>
    <font>
      <b/>
      <sz val="12"/>
      <name val="Times New Roman"/>
      <family val="1"/>
    </font>
    <font>
      <sz val="12"/>
      <name val="Times New Roman"/>
      <family val="1"/>
    </font>
    <font>
      <sz val="9"/>
      <name val="Times New Roman"/>
      <family val="1"/>
    </font>
    <font>
      <i/>
      <sz val="9"/>
      <name val="Arial Unicode MS"/>
      <family val="2"/>
    </font>
    <font>
      <b/>
      <sz val="14"/>
      <name val="Times New Roman"/>
      <family val="1"/>
    </font>
    <font>
      <sz val="10"/>
      <name val="Times New Roman"/>
      <family val="1"/>
    </font>
    <font>
      <b/>
      <sz val="19"/>
      <name val="Times New Roman"/>
      <family val="1"/>
    </font>
    <font>
      <sz val="12"/>
      <name val="Times New Roman"/>
      <family val="1"/>
    </font>
    <font>
      <b/>
      <sz val="10"/>
      <name val="Times New Roman"/>
      <family val="1"/>
    </font>
    <font>
      <sz val="10"/>
      <name val="Times New Roman"/>
      <family val="1"/>
    </font>
    <font>
      <b/>
      <sz val="14"/>
      <name val="Times New Roman"/>
      <family val="1"/>
    </font>
    <font>
      <b/>
      <sz val="11"/>
      <name val="Times New Roman"/>
      <family val="1"/>
    </font>
    <font>
      <sz val="11"/>
      <name val="Times New Roman"/>
      <family val="1"/>
    </font>
    <font>
      <sz val="12"/>
      <name val="Wingdings"/>
      <charset val="2"/>
    </font>
    <font>
      <sz val="8"/>
      <name val="Times New Roman"/>
      <family val="1"/>
    </font>
    <font>
      <b/>
      <i/>
      <sz val="12"/>
      <color indexed="30"/>
      <name val="Times New Roman"/>
      <family val="1"/>
    </font>
    <font>
      <i/>
      <sz val="12"/>
      <color indexed="10"/>
      <name val="Arial Unicode MS"/>
      <family val="2"/>
    </font>
    <font>
      <sz val="14"/>
      <name val="Wingdings"/>
      <charset val="2"/>
    </font>
    <font>
      <u/>
      <sz val="14"/>
      <name val="Bookman Old Style"/>
      <family val="1"/>
    </font>
    <font>
      <sz val="10"/>
      <color indexed="8"/>
      <name val="Times New Roman"/>
      <family val="1"/>
    </font>
    <font>
      <sz val="14"/>
      <color indexed="8"/>
      <name val="Times New Roman"/>
      <family val="1"/>
    </font>
    <font>
      <b/>
      <sz val="10"/>
      <color indexed="8"/>
      <name val="Times New Roman"/>
      <family val="1"/>
    </font>
    <font>
      <b/>
      <sz val="14"/>
      <color indexed="48"/>
      <name val="Times New Roman"/>
      <family val="1"/>
    </font>
    <font>
      <sz val="12"/>
      <name val="Arial Unicode MS"/>
      <family val="2"/>
    </font>
    <font>
      <b/>
      <sz val="10"/>
      <color indexed="10"/>
      <name val="Times New Roman"/>
      <family val="1"/>
    </font>
    <font>
      <b/>
      <sz val="10"/>
      <color indexed="12"/>
      <name val="Times New Roman"/>
      <family val="1"/>
    </font>
    <font>
      <sz val="11"/>
      <color indexed="8"/>
      <name val="Times New Roman"/>
      <family val="1"/>
    </font>
    <font>
      <b/>
      <sz val="12"/>
      <color indexed="10"/>
      <name val="Times New Roman"/>
      <family val="1"/>
    </font>
    <font>
      <b/>
      <sz val="11"/>
      <color indexed="10"/>
      <name val="Times New Roman"/>
      <family val="1"/>
    </font>
    <font>
      <i/>
      <sz val="11"/>
      <color indexed="8"/>
      <name val="Times New Roman"/>
      <family val="1"/>
    </font>
    <font>
      <i/>
      <sz val="11"/>
      <color indexed="28"/>
      <name val="Times New Roman"/>
      <family val="1"/>
    </font>
    <font>
      <i/>
      <sz val="10"/>
      <color indexed="8"/>
      <name val="Times New Roman"/>
      <family val="1"/>
    </font>
    <font>
      <sz val="12"/>
      <name val="Calibri"/>
      <family val="2"/>
    </font>
    <font>
      <i/>
      <u/>
      <sz val="12"/>
      <color indexed="30"/>
      <name val="Times New Roman"/>
      <family val="1"/>
    </font>
    <font>
      <i/>
      <sz val="11"/>
      <color indexed="48"/>
      <name val="Times New Roman"/>
      <family val="1"/>
    </font>
    <font>
      <sz val="9"/>
      <name val="Calibri"/>
      <family val="2"/>
    </font>
    <font>
      <sz val="14"/>
      <name val="Times New Roman"/>
      <family val="1"/>
      <charset val="2"/>
    </font>
    <font>
      <sz val="12"/>
      <color indexed="48"/>
      <name val="Times New Roman"/>
      <family val="1"/>
    </font>
    <font>
      <i/>
      <sz val="12"/>
      <color indexed="48"/>
      <name val="Times New Roman"/>
      <family val="1"/>
    </font>
    <font>
      <b/>
      <sz val="12"/>
      <color indexed="48"/>
      <name val="Times New Roman"/>
      <family val="1"/>
    </font>
    <font>
      <sz val="12"/>
      <name val="Times New Roman"/>
      <family val="1"/>
      <charset val="2"/>
    </font>
    <font>
      <vertAlign val="superscript"/>
      <sz val="11"/>
      <name val="Times New Roman"/>
      <family val="1"/>
    </font>
    <font>
      <sz val="12"/>
      <color rgb="FF000000"/>
      <name val="Arial Unicode MS"/>
      <family val="2"/>
    </font>
    <font>
      <sz val="10"/>
      <color rgb="FF000000"/>
      <name val="Times New Roman"/>
      <family val="1"/>
    </font>
    <font>
      <sz val="10"/>
      <color rgb="FF000000"/>
      <name val="Times New Roman"/>
      <family val="1"/>
      <charset val="204"/>
    </font>
    <font>
      <b/>
      <sz val="14"/>
      <color rgb="FF000000"/>
      <name val="Times New Roman"/>
      <family val="1"/>
    </font>
    <font>
      <sz val="12"/>
      <color rgb="FF000000"/>
      <name val="Times New Roman"/>
      <family val="2"/>
    </font>
    <font>
      <b/>
      <sz val="10"/>
      <color rgb="FF000000"/>
      <name val="Times New Roman"/>
      <family val="1"/>
    </font>
    <font>
      <sz val="10"/>
      <color theme="1"/>
      <name val="Calibri"/>
      <family val="2"/>
      <scheme val="minor"/>
    </font>
    <font>
      <b/>
      <sz val="12"/>
      <color rgb="FFFF0000"/>
      <name val="Arial"/>
      <family val="2"/>
    </font>
    <font>
      <sz val="12"/>
      <color rgb="FF0000FF"/>
      <name val="Times New Roman"/>
      <family val="1"/>
    </font>
    <font>
      <sz val="11"/>
      <color rgb="FF0000FF"/>
      <name val="Calibri"/>
      <family val="2"/>
      <scheme val="minor"/>
    </font>
    <font>
      <u/>
      <sz val="11"/>
      <color rgb="FF000000"/>
      <name val="Times New Roman"/>
      <family val="1"/>
    </font>
    <font>
      <sz val="12"/>
      <color rgb="FF000000"/>
      <name val="Wingdings"/>
      <charset val="2"/>
    </font>
    <font>
      <sz val="12"/>
      <color theme="1"/>
      <name val="Calibri"/>
      <family val="2"/>
      <scheme val="minor"/>
    </font>
    <font>
      <sz val="24"/>
      <color rgb="FF0000FF"/>
      <name val="Times New Roman"/>
      <family val="1"/>
    </font>
    <font>
      <sz val="11"/>
      <color rgb="FF000000"/>
      <name val="Times New Roman"/>
      <family val="1"/>
    </font>
    <font>
      <sz val="10"/>
      <color rgb="FF000000"/>
      <name val="Arial"/>
      <family val="2"/>
    </font>
    <font>
      <sz val="8"/>
      <color rgb="FF000000"/>
      <name val="Times New Roman"/>
      <family val="1"/>
    </font>
    <font>
      <sz val="9"/>
      <color rgb="FF000000"/>
      <name val="Times New Roman"/>
      <family val="1"/>
    </font>
    <font>
      <sz val="7.5"/>
      <color rgb="FF000000"/>
      <name val="Times New Roman"/>
      <family val="1"/>
    </font>
    <font>
      <b/>
      <sz val="11"/>
      <color rgb="FFFF0000"/>
      <name val="Times New Roman"/>
      <family val="1"/>
    </font>
    <font>
      <i/>
      <sz val="12"/>
      <color theme="1"/>
      <name val="Calibri"/>
      <family val="2"/>
      <scheme val="minor"/>
    </font>
    <font>
      <i/>
      <sz val="12"/>
      <color rgb="FF000000"/>
      <name val="Times New Roman"/>
      <family val="1"/>
    </font>
    <font>
      <sz val="10"/>
      <color rgb="FFFF0000"/>
      <name val="Times New Roman"/>
      <family val="1"/>
    </font>
    <font>
      <i/>
      <sz val="11"/>
      <color theme="1"/>
      <name val="Calibri"/>
      <family val="2"/>
      <scheme val="minor"/>
    </font>
    <font>
      <u/>
      <sz val="10"/>
      <color rgb="FFFF0000"/>
      <name val="Times New Roman"/>
      <family val="1"/>
    </font>
    <font>
      <sz val="12"/>
      <color rgb="FFFFFFFF"/>
      <name val="Arial Unicode MS"/>
      <family val="2"/>
    </font>
    <font>
      <sz val="12"/>
      <color rgb="FF3333FF"/>
      <name val="Times New Roman"/>
      <family val="1"/>
    </font>
    <font>
      <i/>
      <u/>
      <sz val="11"/>
      <color rgb="FF000000"/>
      <name val="Times New Roman"/>
      <family val="1"/>
    </font>
    <font>
      <sz val="12"/>
      <color rgb="FFC00000"/>
      <name val="Times New Roman"/>
      <family val="1"/>
    </font>
    <font>
      <sz val="11"/>
      <color rgb="FFC00000"/>
      <name val="Calibri"/>
      <family val="2"/>
      <scheme val="minor"/>
    </font>
    <font>
      <sz val="12"/>
      <color rgb="FF000000"/>
      <name val="Times New Roman"/>
      <family val="1"/>
    </font>
    <font>
      <b/>
      <sz val="12"/>
      <color rgb="FFFF0000"/>
      <name val="Times New Roman"/>
      <family val="1"/>
    </font>
    <font>
      <sz val="18"/>
      <color rgb="FF000000"/>
      <name val="Times New Roman"/>
      <family val="1"/>
    </font>
    <font>
      <sz val="11"/>
      <color rgb="FFFF0000"/>
      <name val="Calibri"/>
      <family val="2"/>
      <scheme val="minor"/>
    </font>
    <font>
      <b/>
      <sz val="11"/>
      <color theme="1"/>
      <name val="Calibri"/>
      <family val="2"/>
      <scheme val="minor"/>
    </font>
    <font>
      <b/>
      <sz val="24"/>
      <color rgb="FFFF0000"/>
      <name val="Times New Roman"/>
      <family val="1"/>
    </font>
    <font>
      <b/>
      <sz val="11"/>
      <color rgb="FFFF0000"/>
      <name val="Calibri"/>
      <family val="2"/>
      <scheme val="minor"/>
    </font>
    <font>
      <sz val="10"/>
      <color rgb="FF000000"/>
      <name val="Times New Roman"/>
      <family val="1"/>
    </font>
    <font>
      <b/>
      <sz val="14"/>
      <color theme="3"/>
      <name val="Times New Roman"/>
      <family val="1"/>
    </font>
    <font>
      <b/>
      <sz val="10"/>
      <color rgb="FFFF0000"/>
      <name val="Times New Roman"/>
      <family val="1"/>
    </font>
    <font>
      <b/>
      <sz val="72"/>
      <color rgb="FFFF0000"/>
      <name val="Times New Roman"/>
      <family val="1"/>
    </font>
    <font>
      <b/>
      <sz val="10"/>
      <color rgb="FF3333FF"/>
      <name val="Times New Roman"/>
      <family val="1"/>
    </font>
    <font>
      <u/>
      <sz val="10"/>
      <color theme="10"/>
      <name val="Times New Roman"/>
      <charset val="204"/>
    </font>
    <font>
      <sz val="10"/>
      <color rgb="FF0000FF"/>
      <name val="Calibri"/>
      <family val="2"/>
      <scheme val="minor"/>
    </font>
    <font>
      <sz val="10"/>
      <name val="Times New Roman"/>
      <charset val="204"/>
    </font>
    <font>
      <sz val="8"/>
      <color rgb="FFC00000"/>
      <name val="Times New Roman"/>
      <family val="1"/>
    </font>
    <font>
      <b/>
      <sz val="14"/>
      <color rgb="FFFF0000"/>
      <name val="Times New Roman"/>
      <family val="1"/>
    </font>
    <font>
      <u/>
      <sz val="10"/>
      <color theme="10"/>
      <name val="Times New Roman"/>
      <family val="1"/>
    </font>
    <font>
      <b/>
      <sz val="14"/>
      <color theme="4"/>
      <name val="Times New Roman"/>
      <family val="1"/>
    </font>
    <font>
      <sz val="24"/>
      <color rgb="FFFF0000"/>
      <name val="Times New Roman"/>
      <family val="1"/>
    </font>
    <font>
      <b/>
      <sz val="20"/>
      <color rgb="FF3333FF"/>
      <name val="Times New Roman"/>
      <family val="1"/>
    </font>
    <font>
      <sz val="8"/>
      <name val="Arial Unicode MS"/>
      <family val="2"/>
    </font>
    <font>
      <b/>
      <sz val="20"/>
      <name val="Times New Roman"/>
      <family val="1"/>
    </font>
    <font>
      <b/>
      <sz val="20"/>
      <color rgb="FFFF0000"/>
      <name val="Times New Roman"/>
      <family val="1"/>
    </font>
    <font>
      <i/>
      <sz val="12"/>
      <color rgb="FF3333FF"/>
      <name val="Times New Roman"/>
      <family val="1"/>
    </font>
    <font>
      <sz val="10"/>
      <name val="Times New Roman"/>
      <family val="1"/>
      <charset val="2"/>
    </font>
    <font>
      <sz val="12"/>
      <color indexed="8"/>
      <name val="Times New Roman"/>
      <family val="1"/>
    </font>
    <font>
      <b/>
      <sz val="12"/>
      <color rgb="FF000000"/>
      <name val="Times New Roman"/>
      <family val="1"/>
    </font>
    <font>
      <sz val="12"/>
      <color rgb="FF000000"/>
      <name val="Times New Roman"/>
      <family val="1"/>
      <charset val="204"/>
    </font>
    <font>
      <b/>
      <i/>
      <sz val="12"/>
      <name val="Times New Roman"/>
      <family val="1"/>
    </font>
    <font>
      <b/>
      <i/>
      <sz val="12"/>
      <color indexed="48"/>
      <name val="Times New Roman"/>
      <family val="1"/>
    </font>
    <font>
      <b/>
      <sz val="12"/>
      <color rgb="FF3333FF"/>
      <name val="Times New Roman"/>
      <family val="1"/>
    </font>
    <font>
      <b/>
      <sz val="12"/>
      <name val="Arial Unicode MS"/>
      <family val="2"/>
    </font>
    <font>
      <sz val="12"/>
      <color indexed="8"/>
      <name val="Times New Roman"/>
      <family val="1"/>
      <charset val="204"/>
    </font>
    <font>
      <b/>
      <i/>
      <sz val="14"/>
      <color indexed="48"/>
      <name val="Times New Roman"/>
      <family val="1"/>
    </font>
    <font>
      <i/>
      <sz val="14"/>
      <color indexed="8"/>
      <name val="Times New Roman"/>
      <family val="1"/>
    </font>
    <font>
      <i/>
      <sz val="12"/>
      <name val="Arial Unicode MS"/>
      <family val="2"/>
    </font>
    <font>
      <b/>
      <sz val="10"/>
      <color rgb="FFC00000"/>
      <name val="Times New Roman"/>
      <family val="1"/>
    </font>
    <font>
      <b/>
      <sz val="10"/>
      <color indexed="48"/>
      <name val="Times New Roman"/>
      <family val="1"/>
    </font>
    <font>
      <b/>
      <i/>
      <sz val="10"/>
      <color rgb="FF3366FF"/>
      <name val="Times New Roman"/>
      <family val="1"/>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6D8F0"/>
      </patternFill>
    </fill>
    <fill>
      <patternFill patternType="solid">
        <fgColor theme="2" tint="-9.9978637043366805E-2"/>
        <bgColor indexed="64"/>
      </patternFill>
    </fill>
    <fill>
      <patternFill patternType="solid">
        <fgColor rgb="FFFFFF99"/>
        <bgColor indexed="64"/>
      </patternFill>
    </fill>
    <fill>
      <patternFill patternType="solid">
        <fgColor rgb="FFFFFF00"/>
      </patternFill>
    </fill>
    <fill>
      <patternFill patternType="solid">
        <fgColor theme="6" tint="0.59999389629810485"/>
        <bgColor indexed="64"/>
      </patternFill>
    </fill>
    <fill>
      <patternFill patternType="solid">
        <fgColor rgb="FF0000FF"/>
      </patternFill>
    </fill>
    <fill>
      <patternFill patternType="solid">
        <fgColor theme="8" tint="0.79998168889431442"/>
        <bgColor indexed="64"/>
      </patternFill>
    </fill>
    <fill>
      <patternFill patternType="solid">
        <fgColor theme="0" tint="-4.9989318521683403E-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top/>
      <bottom style="thin">
        <color rgb="FFFFFFFF"/>
      </bottom>
      <diagonal/>
    </border>
    <border>
      <left style="thin">
        <color rgb="FF6FAC46"/>
      </left>
      <right/>
      <top style="thin">
        <color rgb="FFFFFFFF"/>
      </top>
      <bottom/>
      <diagonal/>
    </border>
    <border>
      <left/>
      <right/>
      <top style="thin">
        <color rgb="FFFFFFFF"/>
      </top>
      <bottom/>
      <diagonal/>
    </border>
    <border>
      <left style="thin">
        <color rgb="FF6FAC46"/>
      </left>
      <right/>
      <top/>
      <bottom/>
      <diagonal/>
    </border>
    <border>
      <left/>
      <right style="thin">
        <color rgb="FF000000"/>
      </right>
      <top style="thin">
        <color rgb="FF000000"/>
      </top>
      <bottom/>
      <diagonal/>
    </border>
    <border>
      <left style="thin">
        <color rgb="FF6FAC46"/>
      </left>
      <right/>
      <top/>
      <bottom style="thin">
        <color rgb="FFFFFFFF"/>
      </bottom>
      <diagonal/>
    </border>
    <border>
      <left style="thin">
        <color rgb="FF000000"/>
      </left>
      <right/>
      <top style="thin">
        <color rgb="FF000000"/>
      </top>
      <bottom style="thin">
        <color rgb="FF000000"/>
      </bottom>
      <diagonal/>
    </border>
    <border>
      <left style="medium">
        <color rgb="FF00000A"/>
      </left>
      <right style="medium">
        <color rgb="FF00000A"/>
      </right>
      <top style="double">
        <color rgb="FF00000A"/>
      </top>
      <bottom style="double">
        <color rgb="FF00000A"/>
      </bottom>
      <diagonal/>
    </border>
    <border>
      <left style="medium">
        <color rgb="FF00000A"/>
      </left>
      <right style="double">
        <color rgb="FF00000A"/>
      </right>
      <top style="double">
        <color rgb="FF00000A"/>
      </top>
      <bottom style="double">
        <color rgb="FF00000A"/>
      </bottom>
      <diagonal/>
    </border>
    <border>
      <left/>
      <right style="medium">
        <color rgb="FF00000A"/>
      </right>
      <top/>
      <bottom style="medium">
        <color rgb="FF00000A"/>
      </bottom>
      <diagonal/>
    </border>
    <border>
      <left style="medium">
        <color rgb="FF00000A"/>
      </left>
      <right style="medium">
        <color rgb="FF00000A"/>
      </right>
      <top style="medium">
        <color rgb="FF00000A"/>
      </top>
      <bottom style="medium">
        <color rgb="FF00000A"/>
      </bottom>
      <diagonal/>
    </border>
    <border>
      <left/>
      <right style="medium">
        <color rgb="FF00000A"/>
      </right>
      <top style="medium">
        <color rgb="FF00000A"/>
      </top>
      <bottom style="double">
        <color rgb="FF00000A"/>
      </bottom>
      <diagonal/>
    </border>
    <border>
      <left style="double">
        <color rgb="FF00000A"/>
      </left>
      <right/>
      <top/>
      <bottom style="double">
        <color rgb="FF00000A"/>
      </bottom>
      <diagonal/>
    </border>
    <border>
      <left/>
      <right/>
      <top/>
      <bottom style="double">
        <color rgb="FF00000A"/>
      </bottom>
      <diagonal/>
    </border>
    <border>
      <left/>
      <right style="medium">
        <color rgb="FF00000A"/>
      </right>
      <top/>
      <bottom style="double">
        <color rgb="FF00000A"/>
      </bottom>
      <diagonal/>
    </border>
    <border>
      <left style="medium">
        <color rgb="FF00000A"/>
      </left>
      <right style="double">
        <color indexed="64"/>
      </right>
      <top style="double">
        <color rgb="FF00000A"/>
      </top>
      <bottom style="double">
        <color rgb="FF00000A"/>
      </bottom>
      <diagonal/>
    </border>
    <border>
      <left/>
      <right style="medium">
        <color rgb="FF00000A"/>
      </right>
      <top style="double">
        <color rgb="FF00000A"/>
      </top>
      <bottom style="double">
        <color rgb="FF00000A"/>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6FAC46"/>
      </top>
      <bottom style="thin">
        <color rgb="FF000000"/>
      </bottom>
      <diagonal/>
    </border>
    <border>
      <left/>
      <right/>
      <top style="thin">
        <color rgb="FF6FAC46"/>
      </top>
      <bottom style="thin">
        <color rgb="FF000000"/>
      </bottom>
      <diagonal/>
    </border>
    <border>
      <left/>
      <right style="thin">
        <color rgb="FF000000"/>
      </right>
      <top style="thin">
        <color rgb="FF6FAC46"/>
      </top>
      <bottom style="thin">
        <color rgb="FF000000"/>
      </bottom>
      <diagonal/>
    </border>
    <border>
      <left style="thin">
        <color rgb="FF000000"/>
      </left>
      <right/>
      <top style="thin">
        <color rgb="FF6FAC46"/>
      </top>
      <bottom/>
      <diagonal/>
    </border>
    <border>
      <left/>
      <right/>
      <top style="thin">
        <color rgb="FF6FAC46"/>
      </top>
      <bottom/>
      <diagonal/>
    </border>
    <border>
      <left/>
      <right style="thin">
        <color rgb="FF000000"/>
      </right>
      <top style="thin">
        <color rgb="FF6FAC46"/>
      </top>
      <bottom/>
      <diagonal/>
    </border>
    <border>
      <left style="thin">
        <color rgb="FF6FAC46"/>
      </left>
      <right/>
      <top/>
      <bottom style="thin">
        <color rgb="FF6FAC46"/>
      </bottom>
      <diagonal/>
    </border>
    <border>
      <left/>
      <right/>
      <top/>
      <bottom style="thin">
        <color rgb="FF6FAC46"/>
      </bottom>
      <diagonal/>
    </border>
    <border>
      <left/>
      <right style="thin">
        <color rgb="FF6FAC46"/>
      </right>
      <top/>
      <bottom style="thin">
        <color rgb="FF6FAC46"/>
      </bottom>
      <diagonal/>
    </border>
    <border>
      <left style="thin">
        <color rgb="FF6FAC46"/>
      </left>
      <right/>
      <top style="thin">
        <color rgb="FFFFFFFF"/>
      </top>
      <bottom style="thin">
        <color rgb="FFFFFFFF"/>
      </bottom>
      <diagonal/>
    </border>
    <border>
      <left/>
      <right/>
      <top style="thin">
        <color rgb="FFFFFFFF"/>
      </top>
      <bottom style="thin">
        <color rgb="FFFFFFFF"/>
      </bottom>
      <diagonal/>
    </border>
    <border>
      <left style="double">
        <color rgb="FF00000A"/>
      </left>
      <right/>
      <top style="double">
        <color rgb="FF00000A"/>
      </top>
      <bottom style="double">
        <color rgb="FF00000A"/>
      </bottom>
      <diagonal/>
    </border>
    <border>
      <left/>
      <right/>
      <top style="double">
        <color rgb="FF00000A"/>
      </top>
      <bottom style="double">
        <color rgb="FF00000A"/>
      </bottom>
      <diagonal/>
    </border>
    <border>
      <left style="medium">
        <color rgb="FF00000A"/>
      </left>
      <right/>
      <top style="double">
        <color rgb="FF00000A"/>
      </top>
      <bottom style="double">
        <color rgb="FF00000A"/>
      </bottom>
      <diagonal/>
    </border>
    <border>
      <left style="medium">
        <color rgb="FF00000A"/>
      </left>
      <right/>
      <top/>
      <bottom/>
      <diagonal/>
    </border>
    <border>
      <left style="medium">
        <color rgb="FF00000A"/>
      </left>
      <right/>
      <top style="medium">
        <color rgb="FF00000A"/>
      </top>
      <bottom style="medium">
        <color rgb="FF00000A"/>
      </bottom>
      <diagonal/>
    </border>
    <border>
      <left/>
      <right/>
      <top style="medium">
        <color rgb="FF00000A"/>
      </top>
      <bottom style="medium">
        <color rgb="FF00000A"/>
      </bottom>
      <diagonal/>
    </border>
    <border>
      <left/>
      <right style="medium">
        <color rgb="FF00000A"/>
      </right>
      <top style="medium">
        <color rgb="FF00000A"/>
      </top>
      <bottom style="medium">
        <color rgb="FF00000A"/>
      </bottom>
      <diagonal/>
    </border>
    <border>
      <left style="double">
        <color rgb="FF00000A"/>
      </left>
      <right/>
      <top style="medium">
        <color rgb="FF00000A"/>
      </top>
      <bottom style="medium">
        <color rgb="FF00000A"/>
      </bottom>
      <diagonal/>
    </border>
    <border>
      <left style="double">
        <color rgb="FF00000A"/>
      </left>
      <right/>
      <top style="medium">
        <color rgb="FF00000A"/>
      </top>
      <bottom style="double">
        <color rgb="FF00000A"/>
      </bottom>
      <diagonal/>
    </border>
    <border>
      <left/>
      <right/>
      <top style="medium">
        <color rgb="FF00000A"/>
      </top>
      <bottom style="double">
        <color rgb="FF00000A"/>
      </bottom>
      <diagonal/>
    </border>
    <border>
      <left style="double">
        <color rgb="FF00000A"/>
      </left>
      <right style="medium">
        <color rgb="FF00000A"/>
      </right>
      <top style="double">
        <color rgb="FF00000A"/>
      </top>
      <bottom style="double">
        <color rgb="FF00000A"/>
      </bottom>
      <diagonal/>
    </border>
    <border>
      <left style="medium">
        <color rgb="FF00000A"/>
      </left>
      <right/>
      <top style="double">
        <color rgb="FF00000A"/>
      </top>
      <bottom style="medium">
        <color rgb="FF00000A"/>
      </bottom>
      <diagonal/>
    </border>
    <border>
      <left/>
      <right/>
      <top style="double">
        <color rgb="FF00000A"/>
      </top>
      <bottom style="medium">
        <color rgb="FF00000A"/>
      </bottom>
      <diagonal/>
    </border>
    <border>
      <left/>
      <right style="medium">
        <color rgb="FF00000A"/>
      </right>
      <top style="double">
        <color rgb="FF00000A"/>
      </top>
      <bottom style="medium">
        <color rgb="FF00000A"/>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Dot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44" fontId="82" fillId="0" borderId="0" applyFont="0" applyFill="0" applyBorder="0" applyAlignment="0" applyProtection="0"/>
    <xf numFmtId="0" fontId="87" fillId="0" borderId="0" applyNumberFormat="0" applyFill="0" applyBorder="0" applyAlignment="0" applyProtection="0"/>
  </cellStyleXfs>
  <cellXfs count="362">
    <xf numFmtId="0" fontId="0" fillId="0" borderId="0" xfId="0" applyAlignment="1">
      <alignment horizontal="left" vertical="top"/>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top" wrapText="1"/>
    </xf>
    <xf numFmtId="0" fontId="3" fillId="0" borderId="18" xfId="0" applyFont="1" applyBorder="1" applyAlignment="1">
      <alignment horizontal="left" vertical="top" wrapText="1" indent="2"/>
    </xf>
    <xf numFmtId="0" fontId="3" fillId="0" borderId="19" xfId="0" applyFont="1" applyBorder="1" applyAlignment="1">
      <alignment horizontal="left" vertical="top" wrapText="1" indent="2"/>
    </xf>
    <xf numFmtId="0" fontId="3" fillId="0" borderId="20" xfId="0" applyFont="1" applyBorder="1" applyAlignment="1">
      <alignment horizontal="left" vertical="top" wrapText="1" indent="2"/>
    </xf>
    <xf numFmtId="0" fontId="3" fillId="0" borderId="0" xfId="0" applyFont="1" applyAlignment="1">
      <alignment horizontal="left" vertical="top" wrapText="1" indent="2"/>
    </xf>
    <xf numFmtId="0" fontId="0" fillId="0" borderId="21" xfId="0" applyBorder="1" applyAlignment="1">
      <alignment horizontal="left" wrapText="1"/>
    </xf>
    <xf numFmtId="0" fontId="0" fillId="0" borderId="0" xfId="0" applyAlignment="1">
      <alignment horizontal="left" vertical="top" wrapText="1" indent="6"/>
    </xf>
    <xf numFmtId="0" fontId="7" fillId="0" borderId="0" xfId="0" applyFont="1" applyAlignment="1">
      <alignment horizontal="left" wrapText="1"/>
    </xf>
    <xf numFmtId="165" fontId="45" fillId="0" borderId="0" xfId="0" applyNumberFormat="1" applyFont="1" applyAlignment="1">
      <alignment horizontal="left" vertical="top" shrinkToFit="1"/>
    </xf>
    <xf numFmtId="164" fontId="45" fillId="0" borderId="0" xfId="0" applyNumberFormat="1" applyFont="1" applyAlignment="1">
      <alignment horizontal="left" vertical="top" indent="1" shrinkToFit="1"/>
    </xf>
    <xf numFmtId="0" fontId="2" fillId="0" borderId="0" xfId="0" applyFont="1" applyAlignment="1">
      <alignment horizontal="left" wrapText="1" indent="6"/>
    </xf>
    <xf numFmtId="0" fontId="46" fillId="0" borderId="0" xfId="0" applyFont="1" applyAlignment="1">
      <alignment horizontal="left" vertical="top"/>
    </xf>
    <xf numFmtId="0" fontId="0" fillId="0" borderId="0" xfId="0" applyAlignment="1">
      <alignment horizontal="left" wrapText="1" indent="6"/>
    </xf>
    <xf numFmtId="0" fontId="11" fillId="0" borderId="0" xfId="0" applyFont="1" applyAlignment="1">
      <alignment horizontal="left" wrapText="1" indent="6"/>
    </xf>
    <xf numFmtId="0" fontId="46" fillId="0" borderId="0" xfId="0" applyFont="1" applyAlignment="1">
      <alignment horizontal="center" vertical="top"/>
    </xf>
    <xf numFmtId="0" fontId="3" fillId="0" borderId="22" xfId="0" applyFont="1" applyBorder="1" applyAlignment="1">
      <alignment horizontal="left" vertical="top" wrapText="1" indent="2"/>
    </xf>
    <xf numFmtId="0" fontId="3" fillId="0" borderId="17" xfId="0" applyFont="1" applyBorder="1" applyAlignment="1">
      <alignment horizontal="left" vertical="top" wrapText="1" indent="2"/>
    </xf>
    <xf numFmtId="0" fontId="0" fillId="2" borderId="23" xfId="0" applyFill="1" applyBorder="1" applyAlignment="1">
      <alignment horizontal="left" wrapText="1"/>
    </xf>
    <xf numFmtId="0" fontId="47" fillId="0" borderId="0" xfId="0" applyFont="1" applyAlignment="1">
      <alignment horizontal="left" vertical="top" wrapText="1"/>
    </xf>
    <xf numFmtId="0" fontId="46" fillId="0" borderId="0" xfId="0" applyFont="1" applyAlignment="1">
      <alignment horizontal="center" vertical="center" wrapText="1"/>
    </xf>
    <xf numFmtId="0" fontId="46" fillId="0" borderId="0" xfId="0" quotePrefix="1" applyFont="1" applyAlignment="1">
      <alignment horizontal="center" vertical="center" wrapText="1"/>
    </xf>
    <xf numFmtId="0" fontId="0" fillId="3" borderId="0" xfId="0" applyFill="1" applyAlignment="1">
      <alignment horizontal="left" wrapText="1"/>
    </xf>
    <xf numFmtId="166" fontId="45" fillId="0" borderId="0" xfId="0" applyNumberFormat="1" applyFont="1" applyAlignment="1">
      <alignment horizontal="left" vertical="top" indent="1" shrinkToFit="1"/>
    </xf>
    <xf numFmtId="0" fontId="48" fillId="0" borderId="0" xfId="0" quotePrefix="1" applyFont="1" applyAlignment="1">
      <alignment horizontal="left" vertical="center" wrapText="1"/>
    </xf>
    <xf numFmtId="1" fontId="49" fillId="0" borderId="0" xfId="0" applyNumberFormat="1" applyFont="1" applyAlignment="1">
      <alignment horizontal="left" vertical="top" shrinkToFit="1"/>
    </xf>
    <xf numFmtId="166" fontId="45" fillId="4" borderId="0" xfId="0" applyNumberFormat="1" applyFont="1" applyFill="1" applyAlignment="1">
      <alignment horizontal="left" vertical="top" shrinkToFit="1"/>
    </xf>
    <xf numFmtId="165" fontId="45" fillId="0" borderId="19" xfId="0" applyNumberFormat="1" applyFont="1" applyBorder="1" applyAlignment="1">
      <alignment horizontal="left" vertical="top" indent="1" shrinkToFit="1"/>
    </xf>
    <xf numFmtId="164" fontId="45" fillId="0" borderId="17" xfId="0" applyNumberFormat="1" applyFont="1" applyBorder="1" applyAlignment="1">
      <alignment horizontal="left" vertical="top" indent="1" shrinkToFit="1"/>
    </xf>
    <xf numFmtId="165" fontId="45" fillId="0" borderId="17" xfId="0" applyNumberFormat="1" applyFont="1" applyBorder="1" applyAlignment="1">
      <alignment horizontal="left" vertical="top" indent="1" shrinkToFit="1"/>
    </xf>
    <xf numFmtId="165" fontId="45" fillId="0" borderId="0" xfId="0" applyNumberFormat="1" applyFont="1" applyAlignment="1">
      <alignment horizontal="left" vertical="top" indent="1" shrinkToFit="1"/>
    </xf>
    <xf numFmtId="0" fontId="50" fillId="0" borderId="0" xfId="0" quotePrefix="1" applyFont="1" applyAlignment="1">
      <alignment horizontal="center" vertical="center" wrapText="1"/>
    </xf>
    <xf numFmtId="1" fontId="49" fillId="5" borderId="1" xfId="0" applyNumberFormat="1" applyFont="1" applyFill="1" applyBorder="1" applyAlignment="1">
      <alignment horizontal="left" vertical="top" shrinkToFit="1"/>
    </xf>
    <xf numFmtId="0" fontId="11" fillId="0" borderId="0" xfId="0" applyFont="1" applyAlignment="1">
      <alignment horizontal="left" vertical="top" wrapText="1" indent="6"/>
    </xf>
    <xf numFmtId="0" fontId="50" fillId="0" borderId="0" xfId="0" applyFont="1" applyAlignment="1">
      <alignment horizontal="left" vertical="top" wrapText="1" indent="6"/>
    </xf>
    <xf numFmtId="0" fontId="0" fillId="0" borderId="0" xfId="0"/>
    <xf numFmtId="0" fontId="52" fillId="0" borderId="0" xfId="0" applyFont="1"/>
    <xf numFmtId="0" fontId="53" fillId="0" borderId="0" xfId="0" applyFont="1"/>
    <xf numFmtId="0" fontId="46" fillId="0" borderId="0" xfId="0" applyFont="1" applyAlignment="1">
      <alignment wrapText="1"/>
    </xf>
    <xf numFmtId="0" fontId="51" fillId="0" borderId="0" xfId="0" applyFont="1" applyAlignment="1">
      <alignment wrapText="1"/>
    </xf>
    <xf numFmtId="0" fontId="55" fillId="0" borderId="0" xfId="0" applyFont="1" applyAlignment="1">
      <alignment horizontal="left" vertical="center"/>
    </xf>
    <xf numFmtId="0" fontId="56" fillId="0" borderId="0" xfId="0" applyFont="1" applyAlignment="1">
      <alignment horizontal="left" vertical="center" wrapText="1"/>
    </xf>
    <xf numFmtId="0" fontId="57" fillId="0" borderId="0" xfId="0" applyFont="1"/>
    <xf numFmtId="0" fontId="58" fillId="0" borderId="0" xfId="0" applyFont="1"/>
    <xf numFmtId="0" fontId="53" fillId="5" borderId="24" xfId="0" applyFont="1" applyFill="1" applyBorder="1" applyAlignment="1">
      <alignment horizontal="center" vertical="center" wrapText="1"/>
    </xf>
    <xf numFmtId="0" fontId="53" fillId="5" borderId="24" xfId="0" applyFont="1" applyFill="1" applyBorder="1" applyAlignment="1">
      <alignment horizontal="left" vertical="center" wrapText="1"/>
    </xf>
    <xf numFmtId="0" fontId="53" fillId="5" borderId="25" xfId="0" applyFont="1" applyFill="1" applyBorder="1" applyAlignment="1">
      <alignment horizontal="center" vertical="center" wrapText="1"/>
    </xf>
    <xf numFmtId="0" fontId="0" fillId="0" borderId="0" xfId="0" applyProtection="1">
      <protection hidden="1"/>
    </xf>
    <xf numFmtId="0" fontId="60" fillId="6" borderId="26" xfId="0" applyFont="1" applyFill="1" applyBorder="1" applyAlignment="1" applyProtection="1">
      <alignment horizontal="center" vertical="center" wrapText="1"/>
      <protection locked="0"/>
    </xf>
    <xf numFmtId="166" fontId="60" fillId="0" borderId="26" xfId="0" applyNumberFormat="1" applyFont="1" applyBorder="1" applyAlignment="1">
      <alignment horizontal="center" vertical="center" wrapText="1"/>
    </xf>
    <xf numFmtId="166" fontId="60" fillId="0" borderId="27" xfId="0" applyNumberFormat="1" applyFont="1" applyBorder="1" applyAlignment="1">
      <alignment horizontal="center" vertical="center" wrapText="1"/>
    </xf>
    <xf numFmtId="166" fontId="60" fillId="0" borderId="28" xfId="0" applyNumberFormat="1" applyFont="1" applyBorder="1" applyAlignment="1">
      <alignment horizontal="center" vertical="center" wrapText="1"/>
    </xf>
    <xf numFmtId="0" fontId="61" fillId="0" borderId="29" xfId="0" applyFont="1" applyBorder="1" applyAlignment="1">
      <alignment horizontal="center" vertical="center" wrapText="1"/>
    </xf>
    <xf numFmtId="0" fontId="61" fillId="0" borderId="30" xfId="0" applyFont="1" applyBorder="1" applyAlignment="1">
      <alignment horizontal="center" vertical="center" wrapText="1"/>
    </xf>
    <xf numFmtId="0" fontId="61" fillId="0" borderId="31" xfId="0" applyFont="1" applyBorder="1" applyAlignment="1">
      <alignment horizontal="center" vertical="center" wrapText="1"/>
    </xf>
    <xf numFmtId="0" fontId="60" fillId="0" borderId="31" xfId="0" applyFont="1" applyBorder="1" applyAlignment="1">
      <alignment horizontal="center" vertical="center" wrapText="1"/>
    </xf>
    <xf numFmtId="166" fontId="60" fillId="0" borderId="31" xfId="0" applyNumberFormat="1" applyFont="1" applyBorder="1" applyAlignment="1">
      <alignment horizontal="center" vertical="center" wrapText="1"/>
    </xf>
    <xf numFmtId="0" fontId="62" fillId="0" borderId="31" xfId="0" applyFont="1" applyBorder="1" applyAlignment="1">
      <alignment horizontal="left" vertical="center" wrapText="1"/>
    </xf>
    <xf numFmtId="2" fontId="46" fillId="0" borderId="31" xfId="0" applyNumberFormat="1" applyFont="1" applyBorder="1" applyAlignment="1">
      <alignment horizontal="center" vertical="center" wrapText="1"/>
    </xf>
    <xf numFmtId="0" fontId="57" fillId="0" borderId="33" xfId="0" applyFont="1" applyBorder="1" applyAlignment="1">
      <alignment horizontal="justify" vertical="center" wrapText="1"/>
    </xf>
    <xf numFmtId="0" fontId="64" fillId="0" borderId="0" xfId="0" quotePrefix="1" applyFont="1"/>
    <xf numFmtId="0" fontId="35" fillId="0" borderId="0" xfId="0" applyFont="1" applyAlignment="1">
      <alignment horizontal="left" vertical="center"/>
    </xf>
    <xf numFmtId="0" fontId="65" fillId="0" borderId="0" xfId="0" applyFont="1"/>
    <xf numFmtId="0" fontId="66" fillId="0" borderId="0" xfId="0" applyFont="1" applyAlignment="1">
      <alignment vertical="center"/>
    </xf>
    <xf numFmtId="0" fontId="46" fillId="0" borderId="0" xfId="0" applyFont="1" applyAlignment="1">
      <alignment horizontal="left" vertical="center" wrapText="1"/>
    </xf>
    <xf numFmtId="0" fontId="0" fillId="0" borderId="0" xfId="0" applyAlignment="1">
      <alignment vertical="center" wrapText="1"/>
    </xf>
    <xf numFmtId="0" fontId="68" fillId="0" borderId="0" xfId="0" applyFont="1" applyAlignment="1">
      <alignment wrapText="1"/>
    </xf>
    <xf numFmtId="0" fontId="0" fillId="0" borderId="0" xfId="0" applyAlignment="1">
      <alignment wrapText="1"/>
    </xf>
    <xf numFmtId="0" fontId="38" fillId="0" borderId="0" xfId="0" applyFont="1" applyAlignment="1">
      <alignment horizontal="left" vertical="center" indent="4"/>
    </xf>
    <xf numFmtId="0" fontId="62" fillId="0" borderId="0" xfId="0" applyFont="1"/>
    <xf numFmtId="0" fontId="62" fillId="0" borderId="0" xfId="0" applyFont="1" applyProtection="1">
      <protection hidden="1"/>
    </xf>
    <xf numFmtId="0" fontId="62" fillId="0" borderId="0" xfId="0" applyFont="1" applyAlignment="1">
      <alignment horizontal="left" vertical="top"/>
    </xf>
    <xf numFmtId="0" fontId="46" fillId="0" borderId="0" xfId="0" applyFont="1"/>
    <xf numFmtId="0" fontId="80" fillId="0" borderId="0" xfId="0" applyFont="1" applyAlignment="1">
      <alignment horizontal="left" wrapText="1" indent="6"/>
    </xf>
    <xf numFmtId="0" fontId="54" fillId="0" borderId="0" xfId="0" applyFont="1" applyAlignment="1">
      <alignment horizontal="center"/>
    </xf>
    <xf numFmtId="0" fontId="81" fillId="0" borderId="0" xfId="0" quotePrefix="1" applyFont="1" applyAlignment="1">
      <alignment horizontal="left" vertical="center" wrapText="1"/>
    </xf>
    <xf numFmtId="44" fontId="60" fillId="0" borderId="26" xfId="1" applyFont="1" applyBorder="1" applyAlignment="1">
      <alignment horizontal="center" vertical="center" wrapText="1"/>
    </xf>
    <xf numFmtId="44" fontId="60" fillId="0" borderId="28" xfId="1" applyFont="1" applyBorder="1" applyAlignment="1">
      <alignment horizontal="center" vertical="center" wrapText="1"/>
    </xf>
    <xf numFmtId="44" fontId="60" fillId="0" borderId="31" xfId="1" applyFont="1" applyBorder="1" applyAlignment="1">
      <alignment horizontal="center" vertical="center" wrapText="1"/>
    </xf>
    <xf numFmtId="44" fontId="63" fillId="0" borderId="31" xfId="1" applyFont="1" applyBorder="1" applyAlignment="1">
      <alignment horizontal="center" vertical="center" wrapText="1"/>
    </xf>
    <xf numFmtId="44" fontId="59" fillId="0" borderId="31" xfId="1" applyFont="1" applyBorder="1" applyAlignment="1">
      <alignment horizontal="center" vertical="center" wrapText="1"/>
    </xf>
    <xf numFmtId="168" fontId="48" fillId="0" borderId="24" xfId="0" applyNumberFormat="1" applyFont="1" applyBorder="1" applyAlignment="1">
      <alignment horizontal="center" vertical="center" wrapText="1"/>
    </xf>
    <xf numFmtId="0" fontId="62" fillId="0" borderId="0" xfId="0" applyFont="1" applyAlignment="1">
      <alignment horizontal="left" vertical="top" wrapText="1"/>
    </xf>
    <xf numFmtId="0" fontId="80" fillId="0" borderId="0" xfId="0" applyFont="1" applyAlignment="1">
      <alignment horizontal="center" vertical="center" wrapText="1"/>
    </xf>
    <xf numFmtId="0" fontId="0" fillId="0" borderId="0" xfId="0" applyAlignment="1">
      <alignment horizontal="center" vertical="center"/>
    </xf>
    <xf numFmtId="0" fontId="85" fillId="2" borderId="1" xfId="0" applyFont="1" applyFill="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vertical="center" wrapText="1"/>
    </xf>
    <xf numFmtId="0" fontId="75" fillId="0" borderId="0" xfId="0" applyFont="1" applyAlignment="1">
      <alignment horizontal="left" vertical="center" wrapText="1"/>
    </xf>
    <xf numFmtId="0" fontId="75" fillId="2" borderId="1" xfId="0" applyFont="1" applyFill="1" applyBorder="1" applyAlignment="1" applyProtection="1">
      <alignment horizontal="left" vertical="center" wrapText="1"/>
      <protection locked="0"/>
    </xf>
    <xf numFmtId="0" fontId="26" fillId="0" borderId="0" xfId="0" applyFont="1" applyAlignment="1">
      <alignment horizontal="left" vertical="center" wrapText="1"/>
    </xf>
    <xf numFmtId="0" fontId="12" fillId="0" borderId="0" xfId="0" applyFont="1" applyAlignment="1">
      <alignment horizontal="center" wrapText="1"/>
    </xf>
    <xf numFmtId="0" fontId="0" fillId="0" borderId="0" xfId="0" applyAlignment="1">
      <alignment horizontal="center" wrapText="1"/>
    </xf>
    <xf numFmtId="0" fontId="2" fillId="0" borderId="0" xfId="0" applyFont="1" applyAlignment="1">
      <alignment horizontal="left" vertical="top" wrapText="1" indent="6"/>
    </xf>
    <xf numFmtId="169" fontId="75" fillId="2" borderId="1" xfId="0" applyNumberFormat="1" applyFont="1" applyFill="1" applyBorder="1" applyAlignment="1" applyProtection="1">
      <alignment horizontal="left" vertical="center" wrapText="1"/>
      <protection locked="0"/>
    </xf>
    <xf numFmtId="0" fontId="88" fillId="0" borderId="0" xfId="0" applyFont="1"/>
    <xf numFmtId="1" fontId="60" fillId="0" borderId="26" xfId="0" applyNumberFormat="1" applyFont="1" applyBorder="1" applyAlignment="1">
      <alignment horizontal="center" vertical="center" wrapText="1"/>
    </xf>
    <xf numFmtId="1" fontId="60" fillId="0" borderId="27" xfId="0" applyNumberFormat="1" applyFont="1" applyBorder="1" applyAlignment="1">
      <alignment horizontal="center" vertical="center" wrapText="1"/>
    </xf>
    <xf numFmtId="1" fontId="60" fillId="0" borderId="28" xfId="0" applyNumberFormat="1" applyFont="1" applyBorder="1" applyAlignment="1">
      <alignment horizontal="center" vertical="center" wrapText="1"/>
    </xf>
    <xf numFmtId="1" fontId="60" fillId="0" borderId="31" xfId="0" applyNumberFormat="1" applyFont="1" applyBorder="1" applyAlignment="1">
      <alignment horizontal="center" vertical="center" wrapText="1"/>
    </xf>
    <xf numFmtId="1" fontId="57" fillId="0" borderId="32" xfId="0" applyNumberFormat="1" applyFont="1" applyBorder="1" applyAlignment="1">
      <alignment horizontal="center"/>
    </xf>
    <xf numFmtId="1" fontId="76" fillId="0" borderId="55" xfId="0" applyNumberFormat="1" applyFont="1" applyBorder="1" applyAlignment="1">
      <alignment horizontal="center" vertical="center" wrapText="1"/>
    </xf>
    <xf numFmtId="0" fontId="83" fillId="0" borderId="0" xfId="0" applyFont="1" applyAlignment="1">
      <alignment horizontal="center" vertical="center"/>
    </xf>
    <xf numFmtId="0" fontId="59" fillId="0" borderId="0" xfId="0" applyFont="1" applyAlignment="1">
      <alignment horizontal="left" vertical="top"/>
    </xf>
    <xf numFmtId="0" fontId="78" fillId="0" borderId="0" xfId="0" applyFont="1" applyAlignment="1">
      <alignment horizontal="left"/>
    </xf>
    <xf numFmtId="0" fontId="79" fillId="0" borderId="0" xfId="0" applyFont="1" applyAlignment="1">
      <alignment horizontal="left"/>
    </xf>
    <xf numFmtId="0" fontId="83" fillId="0" borderId="0" xfId="0" applyFont="1" applyAlignment="1">
      <alignment horizontal="left" vertical="center"/>
    </xf>
    <xf numFmtId="0" fontId="69" fillId="0" borderId="0" xfId="0" applyFont="1" applyAlignment="1">
      <alignment horizontal="left" vertical="center" wrapText="1"/>
    </xf>
    <xf numFmtId="0" fontId="81" fillId="0" borderId="67" xfId="0" applyFont="1" applyBorder="1" applyAlignment="1">
      <alignment horizontal="left"/>
    </xf>
    <xf numFmtId="0" fontId="79" fillId="0" borderId="68" xfId="0" applyFont="1" applyBorder="1" applyAlignment="1">
      <alignment horizontal="left"/>
    </xf>
    <xf numFmtId="0" fontId="79" fillId="0" borderId="69" xfId="0" applyFont="1" applyBorder="1" applyAlignment="1">
      <alignment horizontal="center"/>
    </xf>
    <xf numFmtId="0" fontId="91" fillId="0" borderId="72" xfId="0" applyFont="1" applyBorder="1" applyAlignment="1">
      <alignment horizontal="left" vertical="center"/>
    </xf>
    <xf numFmtId="0" fontId="83" fillId="0" borderId="73" xfId="0" applyFont="1" applyBorder="1" applyAlignment="1">
      <alignment horizontal="left" vertical="center"/>
    </xf>
    <xf numFmtId="0" fontId="83" fillId="0" borderId="74" xfId="0" applyFont="1" applyBorder="1" applyAlignment="1">
      <alignment horizontal="center" vertical="center"/>
    </xf>
    <xf numFmtId="0" fontId="83" fillId="0" borderId="70" xfId="0" applyFont="1" applyBorder="1" applyAlignment="1">
      <alignment horizontal="left" vertical="center"/>
    </xf>
    <xf numFmtId="0" fontId="83" fillId="0" borderId="72" xfId="0" applyFont="1" applyBorder="1" applyAlignment="1">
      <alignment horizontal="left" vertical="center"/>
    </xf>
    <xf numFmtId="0" fontId="83" fillId="0" borderId="73" xfId="0" applyFont="1" applyBorder="1" applyAlignment="1">
      <alignment horizontal="center" vertical="center"/>
    </xf>
    <xf numFmtId="0" fontId="8" fillId="0" borderId="0" xfId="0" applyFont="1" applyAlignment="1">
      <alignment horizontal="left" vertical="top"/>
    </xf>
    <xf numFmtId="0" fontId="8" fillId="0" borderId="0" xfId="0" applyFont="1" applyAlignment="1">
      <alignment horizontal="left" vertical="center"/>
    </xf>
    <xf numFmtId="0" fontId="0" fillId="0" borderId="68" xfId="0" applyBorder="1" applyAlignment="1">
      <alignment horizontal="left" vertical="top"/>
    </xf>
    <xf numFmtId="0" fontId="0" fillId="0" borderId="69" xfId="0" applyBorder="1" applyAlignment="1">
      <alignment horizontal="center" wrapText="1"/>
    </xf>
    <xf numFmtId="0" fontId="69" fillId="0" borderId="71" xfId="0" applyFont="1" applyBorder="1" applyAlignment="1">
      <alignment horizontal="center" vertical="center" wrapText="1"/>
    </xf>
    <xf numFmtId="0" fontId="69" fillId="0" borderId="74" xfId="0" applyFont="1" applyBorder="1" applyAlignment="1">
      <alignment horizontal="center" vertical="center" wrapText="1"/>
    </xf>
    <xf numFmtId="0" fontId="0" fillId="0" borderId="67" xfId="0" applyBorder="1" applyAlignment="1">
      <alignment horizontal="left" vertical="top"/>
    </xf>
    <xf numFmtId="0" fontId="69" fillId="0" borderId="75" xfId="0" applyFont="1" applyBorder="1" applyAlignment="1">
      <alignment horizontal="left" vertical="center" wrapText="1"/>
    </xf>
    <xf numFmtId="0" fontId="0" fillId="0" borderId="75" xfId="0" applyBorder="1" applyAlignment="1">
      <alignment horizontal="left" wrapText="1"/>
    </xf>
    <xf numFmtId="0" fontId="0" fillId="0" borderId="75" xfId="0" applyBorder="1" applyAlignment="1">
      <alignment wrapText="1"/>
    </xf>
    <xf numFmtId="0" fontId="46" fillId="0" borderId="75" xfId="0" applyFont="1" applyBorder="1"/>
    <xf numFmtId="0" fontId="53" fillId="0" borderId="0" xfId="0" applyFont="1" applyAlignment="1">
      <alignment horizontal="center"/>
    </xf>
    <xf numFmtId="0" fontId="80" fillId="6" borderId="66" xfId="0" applyFont="1" applyFill="1" applyBorder="1" applyAlignment="1" applyProtection="1">
      <alignment horizontal="center"/>
      <protection locked="0"/>
    </xf>
    <xf numFmtId="0" fontId="91" fillId="0" borderId="0" xfId="0" applyFont="1" applyAlignment="1">
      <alignment horizontal="left" vertical="center"/>
    </xf>
    <xf numFmtId="0" fontId="67" fillId="0" borderId="0" xfId="0" applyFont="1" applyAlignment="1">
      <alignment horizontal="justify" vertical="center"/>
    </xf>
    <xf numFmtId="0" fontId="84" fillId="0" borderId="0" xfId="0" applyFont="1" applyAlignment="1">
      <alignment horizontal="left" vertical="top"/>
    </xf>
    <xf numFmtId="0" fontId="84" fillId="0" borderId="0" xfId="0" applyFont="1"/>
    <xf numFmtId="0" fontId="0" fillId="11" borderId="4" xfId="0" applyFill="1" applyBorder="1" applyAlignment="1">
      <alignment horizontal="left" vertical="top"/>
    </xf>
    <xf numFmtId="0" fontId="78" fillId="11" borderId="4" xfId="0" applyFont="1" applyFill="1" applyBorder="1" applyAlignment="1">
      <alignment horizontal="left"/>
    </xf>
    <xf numFmtId="0" fontId="79" fillId="11" borderId="4" xfId="0" applyFont="1" applyFill="1" applyBorder="1" applyAlignment="1">
      <alignment horizontal="left"/>
    </xf>
    <xf numFmtId="0" fontId="83" fillId="11" borderId="4" xfId="0" applyFont="1" applyFill="1" applyBorder="1" applyAlignment="1">
      <alignment horizontal="left" vertical="center"/>
    </xf>
    <xf numFmtId="0" fontId="69" fillId="11" borderId="4" xfId="0" applyFont="1" applyFill="1" applyBorder="1" applyAlignment="1">
      <alignment horizontal="left" vertical="center" wrapText="1"/>
    </xf>
    <xf numFmtId="0" fontId="8" fillId="11" borderId="2" xfId="0" applyFont="1" applyFill="1" applyBorder="1" applyAlignment="1">
      <alignment horizontal="left" vertical="top"/>
    </xf>
    <xf numFmtId="0" fontId="8" fillId="11" borderId="2" xfId="0" applyFont="1" applyFill="1" applyBorder="1" applyAlignment="1">
      <alignment horizontal="left" vertical="center"/>
    </xf>
    <xf numFmtId="0" fontId="0" fillId="11" borderId="2" xfId="0" applyFill="1" applyBorder="1" applyAlignment="1">
      <alignment horizontal="left" vertical="top"/>
    </xf>
    <xf numFmtId="1" fontId="8" fillId="11" borderId="2" xfId="0" applyNumberFormat="1" applyFont="1" applyFill="1" applyBorder="1" applyAlignment="1">
      <alignment horizontal="left" vertical="top"/>
    </xf>
    <xf numFmtId="0" fontId="93" fillId="11" borderId="2" xfId="0" applyFont="1" applyFill="1" applyBorder="1" applyAlignment="1">
      <alignment horizontal="center" vertical="top"/>
    </xf>
    <xf numFmtId="0" fontId="8" fillId="0" borderId="0" xfId="0" applyFont="1" applyAlignment="1">
      <alignment horizontal="justify" vertical="center"/>
    </xf>
    <xf numFmtId="0" fontId="17" fillId="0" borderId="0" xfId="0" applyFont="1" applyAlignment="1">
      <alignment horizontal="left" vertical="top" wrapText="1" indent="3"/>
    </xf>
    <xf numFmtId="0" fontId="0" fillId="0" borderId="0" xfId="0" applyAlignment="1">
      <alignment horizontal="left" vertical="top" wrapText="1" indent="3"/>
    </xf>
    <xf numFmtId="0" fontId="60" fillId="6" borderId="27" xfId="0" applyFont="1" applyFill="1" applyBorder="1" applyAlignment="1" applyProtection="1">
      <alignment horizontal="center" vertical="center" wrapText="1"/>
      <protection locked="0"/>
    </xf>
    <xf numFmtId="0" fontId="46" fillId="0" borderId="0" xfId="0" applyFont="1" applyAlignment="1">
      <alignment horizontal="left" vertical="top" wrapText="1"/>
    </xf>
    <xf numFmtId="0" fontId="26" fillId="2" borderId="4" xfId="0" applyFont="1" applyFill="1" applyBorder="1" applyAlignment="1" applyProtection="1">
      <alignment horizontal="left" vertical="center" wrapText="1"/>
      <protection locked="0"/>
    </xf>
    <xf numFmtId="0" fontId="1" fillId="3" borderId="79" xfId="0" applyFont="1" applyFill="1" applyBorder="1" applyAlignment="1">
      <alignment horizontal="left" vertical="center" wrapText="1"/>
    </xf>
    <xf numFmtId="0" fontId="96" fillId="0" borderId="0" xfId="0" applyFont="1" applyAlignment="1">
      <alignment horizontal="left" vertical="center" wrapText="1"/>
    </xf>
    <xf numFmtId="0" fontId="75" fillId="7" borderId="1" xfId="0" applyFont="1" applyFill="1" applyBorder="1" applyAlignment="1" applyProtection="1">
      <alignment horizontal="left" vertical="center" wrapText="1"/>
      <protection locked="0"/>
    </xf>
    <xf numFmtId="1" fontId="75" fillId="2" borderId="1" xfId="0" applyNumberFormat="1" applyFont="1" applyFill="1" applyBorder="1" applyAlignment="1" applyProtection="1">
      <alignment horizontal="left" wrapText="1"/>
      <protection locked="0"/>
    </xf>
    <xf numFmtId="0" fontId="75" fillId="2" borderId="1" xfId="0" applyFont="1" applyFill="1" applyBorder="1" applyAlignment="1" applyProtection="1">
      <alignment horizontal="center" vertical="center" wrapText="1"/>
      <protection locked="0"/>
    </xf>
    <xf numFmtId="0" fontId="8" fillId="0" borderId="0" xfId="0" applyFont="1" applyAlignment="1">
      <alignment horizontal="left" vertical="top" wrapText="1" indent="1"/>
    </xf>
    <xf numFmtId="172" fontId="26" fillId="2" borderId="1" xfId="0" applyNumberFormat="1" applyFont="1" applyFill="1" applyBorder="1" applyAlignment="1" applyProtection="1">
      <alignment horizontal="left" vertical="center" wrapText="1"/>
      <protection locked="0"/>
    </xf>
    <xf numFmtId="172" fontId="0" fillId="11" borderId="2" xfId="0" applyNumberFormat="1" applyFill="1" applyBorder="1" applyAlignment="1">
      <alignment horizontal="left" vertical="top"/>
    </xf>
    <xf numFmtId="0" fontId="39" fillId="0" borderId="0" xfId="0" applyFont="1" applyAlignment="1">
      <alignment horizontal="left" vertical="center" indent="2"/>
    </xf>
    <xf numFmtId="0" fontId="0" fillId="0" borderId="0" xfId="0" applyAlignment="1">
      <alignment horizontal="left" vertical="center" indent="2"/>
    </xf>
    <xf numFmtId="166" fontId="112" fillId="0" borderId="0" xfId="0" applyNumberFormat="1" applyFont="1" applyAlignment="1">
      <alignment horizontal="center" vertical="center" wrapText="1"/>
    </xf>
    <xf numFmtId="0" fontId="8" fillId="0" borderId="0" xfId="0" applyFont="1" applyAlignment="1">
      <alignment horizontal="center" vertical="top" wrapText="1"/>
    </xf>
    <xf numFmtId="0" fontId="0" fillId="0" borderId="0" xfId="0" applyAlignment="1">
      <alignment horizontal="center" vertical="top" wrapText="1"/>
    </xf>
    <xf numFmtId="0" fontId="50" fillId="0" borderId="0" xfId="0" applyFont="1" applyAlignment="1">
      <alignment horizontal="left" vertical="top" wrapText="1" indent="6"/>
    </xf>
    <xf numFmtId="0" fontId="2" fillId="0" borderId="0" xfId="0" applyFont="1" applyAlignment="1">
      <alignment horizontal="left" vertical="top" wrapText="1" indent="6"/>
    </xf>
    <xf numFmtId="170" fontId="75" fillId="2" borderId="2" xfId="0" applyNumberFormat="1" applyFont="1" applyFill="1" applyBorder="1" applyAlignment="1" applyProtection="1">
      <alignment horizontal="left" vertical="center" wrapText="1"/>
      <protection locked="0"/>
    </xf>
    <xf numFmtId="170" fontId="75" fillId="2" borderId="4" xfId="0" applyNumberFormat="1" applyFont="1" applyFill="1" applyBorder="1" applyAlignment="1" applyProtection="1">
      <alignment horizontal="left" vertical="center" wrapText="1"/>
      <protection locked="0"/>
    </xf>
    <xf numFmtId="0" fontId="2" fillId="0" borderId="0" xfId="0" applyFont="1" applyAlignment="1">
      <alignment horizontal="left" wrapText="1" indent="6"/>
    </xf>
    <xf numFmtId="0" fontId="0" fillId="0" borderId="0" xfId="0" applyAlignment="1">
      <alignment horizontal="left" wrapText="1" indent="6"/>
    </xf>
    <xf numFmtId="0" fontId="0" fillId="0" borderId="0" xfId="0" applyAlignment="1">
      <alignment horizontal="left" vertical="top" wrapText="1" indent="6"/>
    </xf>
    <xf numFmtId="0" fontId="27" fillId="0" borderId="0" xfId="0" applyFont="1" applyAlignment="1">
      <alignment horizontal="left" vertical="center" wrapText="1"/>
    </xf>
    <xf numFmtId="0" fontId="86" fillId="0" borderId="0" xfId="0" applyFont="1" applyAlignment="1">
      <alignment horizontal="left" vertical="center" wrapText="1"/>
    </xf>
    <xf numFmtId="0" fontId="92" fillId="2" borderId="2" xfId="2" applyNumberFormat="1" applyFont="1" applyFill="1" applyBorder="1" applyAlignment="1" applyProtection="1">
      <alignment horizontal="left" vertical="center" wrapText="1"/>
      <protection locked="0"/>
    </xf>
    <xf numFmtId="0" fontId="75" fillId="2" borderId="3" xfId="0" applyFont="1" applyFill="1" applyBorder="1" applyAlignment="1" applyProtection="1">
      <alignment horizontal="left" vertical="center" wrapText="1"/>
      <protection locked="0"/>
    </xf>
    <xf numFmtId="0" fontId="75" fillId="2" borderId="4" xfId="0" applyFont="1" applyFill="1" applyBorder="1" applyAlignment="1" applyProtection="1">
      <alignment horizontal="left" vertical="center" wrapText="1"/>
      <protection locked="0"/>
    </xf>
    <xf numFmtId="0" fontId="75" fillId="0" borderId="0" xfId="0" applyFont="1" applyAlignment="1">
      <alignment horizontal="left" vertical="top" wrapText="1" indent="1"/>
    </xf>
    <xf numFmtId="0" fontId="75" fillId="0" borderId="0" xfId="0" applyFont="1" applyAlignment="1">
      <alignment horizontal="left" vertical="center" wrapText="1"/>
    </xf>
    <xf numFmtId="0" fontId="46" fillId="0" borderId="0" xfId="0" applyFont="1" applyAlignment="1">
      <alignment horizontal="left" vertical="center" wrapText="1"/>
    </xf>
    <xf numFmtId="0" fontId="8" fillId="0" borderId="0" xfId="0" applyFont="1" applyAlignment="1">
      <alignment horizontal="center" wrapText="1"/>
    </xf>
    <xf numFmtId="0" fontId="0" fillId="0" borderId="0" xfId="0" applyAlignment="1">
      <alignment horizontal="center" wrapText="1"/>
    </xf>
    <xf numFmtId="0" fontId="75" fillId="2" borderId="2" xfId="0" applyFont="1" applyFill="1" applyBorder="1" applyAlignment="1" applyProtection="1">
      <alignment horizontal="left" vertical="center" wrapText="1"/>
      <protection locked="0"/>
    </xf>
    <xf numFmtId="0" fontId="75" fillId="0" borderId="4" xfId="0" applyFont="1" applyBorder="1" applyAlignment="1" applyProtection="1">
      <alignment horizontal="left" vertical="center" wrapText="1"/>
      <protection locked="0"/>
    </xf>
    <xf numFmtId="0" fontId="80" fillId="0" borderId="0" xfId="0" applyFont="1" applyAlignment="1">
      <alignment horizontal="center" wrapText="1"/>
    </xf>
    <xf numFmtId="0" fontId="94" fillId="0" borderId="0" xfId="0" applyFont="1" applyAlignment="1">
      <alignment horizontal="center" wrapText="1"/>
    </xf>
    <xf numFmtId="0" fontId="8" fillId="0" borderId="0" xfId="0" applyFont="1" applyAlignment="1">
      <alignment horizontal="left" vertical="top" wrapText="1" indent="6"/>
    </xf>
    <xf numFmtId="0" fontId="0" fillId="0" borderId="0" xfId="0" applyAlignment="1">
      <alignment horizontal="left" vertical="center" wrapText="1" indent="2"/>
    </xf>
    <xf numFmtId="0" fontId="13" fillId="0" borderId="0" xfId="0" applyFont="1" applyAlignment="1">
      <alignment horizontal="left" wrapText="1"/>
    </xf>
    <xf numFmtId="0" fontId="0" fillId="0" borderId="0" xfId="0" applyAlignment="1">
      <alignment horizontal="left" wrapText="1"/>
    </xf>
    <xf numFmtId="0" fontId="7" fillId="5" borderId="2" xfId="0" applyFont="1" applyFill="1" applyBorder="1" applyAlignment="1">
      <alignment horizontal="left" wrapText="1"/>
    </xf>
    <xf numFmtId="0" fontId="0" fillId="5" borderId="3" xfId="0" applyFill="1" applyBorder="1" applyAlignment="1">
      <alignment horizontal="left" wrapText="1"/>
    </xf>
    <xf numFmtId="0" fontId="0" fillId="5" borderId="4" xfId="0" applyFill="1" applyBorder="1" applyAlignment="1">
      <alignment horizontal="left" wrapText="1"/>
    </xf>
    <xf numFmtId="166" fontId="48" fillId="3" borderId="0" xfId="0" applyNumberFormat="1" applyFont="1" applyFill="1" applyAlignment="1">
      <alignment horizontal="left" vertical="center" wrapText="1"/>
    </xf>
    <xf numFmtId="166" fontId="48" fillId="3" borderId="0" xfId="0" applyNumberFormat="1" applyFont="1" applyFill="1" applyAlignment="1">
      <alignment horizontal="left" vertical="top" wrapText="1"/>
    </xf>
    <xf numFmtId="166" fontId="48" fillId="5" borderId="0" xfId="0" applyNumberFormat="1" applyFont="1" applyFill="1" applyAlignment="1">
      <alignment horizontal="left" vertical="center" wrapText="1"/>
    </xf>
    <xf numFmtId="166" fontId="48" fillId="5" borderId="0" xfId="0" applyNumberFormat="1" applyFont="1" applyFill="1" applyAlignment="1">
      <alignment horizontal="left" vertical="top" wrapText="1"/>
    </xf>
    <xf numFmtId="166" fontId="45" fillId="4" borderId="0" xfId="0" applyNumberFormat="1" applyFont="1" applyFill="1" applyAlignment="1">
      <alignment horizontal="left" vertical="top" indent="1" shrinkToFit="1"/>
    </xf>
    <xf numFmtId="0" fontId="43" fillId="0" borderId="0" xfId="0" applyFont="1" applyAlignment="1">
      <alignment horizontal="left" vertical="top" wrapText="1" indent="2"/>
    </xf>
    <xf numFmtId="0" fontId="0" fillId="0" borderId="0" xfId="0" applyAlignment="1">
      <alignment horizontal="left" vertical="top" wrapText="1" indent="2"/>
    </xf>
    <xf numFmtId="166" fontId="26" fillId="5" borderId="2" xfId="0" applyNumberFormat="1" applyFont="1" applyFill="1" applyBorder="1" applyAlignment="1">
      <alignment horizontal="left" vertical="top" indent="1" shrinkToFit="1"/>
    </xf>
    <xf numFmtId="166" fontId="12" fillId="5" borderId="4" xfId="0" applyNumberFormat="1" applyFont="1" applyFill="1" applyBorder="1" applyAlignment="1">
      <alignment horizontal="left" vertical="top" indent="1" shrinkToFit="1"/>
    </xf>
    <xf numFmtId="0" fontId="0" fillId="0" borderId="0" xfId="0" applyAlignment="1">
      <alignment horizontal="left" wrapText="1" indent="2"/>
    </xf>
    <xf numFmtId="0" fontId="8" fillId="0" borderId="0" xfId="0" applyFont="1" applyAlignment="1">
      <alignment horizontal="left" vertical="top" wrapText="1" indent="2"/>
    </xf>
    <xf numFmtId="0" fontId="100" fillId="0" borderId="0" xfId="0" applyFont="1" applyAlignment="1">
      <alignment horizontal="left" vertical="top" wrapText="1" indent="2"/>
    </xf>
    <xf numFmtId="0" fontId="40" fillId="0" borderId="0" xfId="0" applyFont="1" applyAlignment="1">
      <alignment horizontal="left" vertical="top" wrapText="1" indent="2"/>
    </xf>
    <xf numFmtId="0" fontId="71" fillId="0" borderId="0" xfId="0" applyFont="1" applyAlignment="1">
      <alignment horizontal="left" vertical="top" wrapText="1" indent="2"/>
    </xf>
    <xf numFmtId="0" fontId="7" fillId="0" borderId="0" xfId="0" applyFont="1" applyAlignment="1">
      <alignment horizontal="left" vertical="top" wrapText="1" indent="2"/>
    </xf>
    <xf numFmtId="0" fontId="10" fillId="0" borderId="0" xfId="0" applyFont="1" applyAlignment="1">
      <alignment horizontal="left" vertical="top" wrapText="1"/>
    </xf>
    <xf numFmtId="166" fontId="45" fillId="4" borderId="0" xfId="0" applyNumberFormat="1" applyFont="1" applyFill="1" applyAlignment="1">
      <alignment horizontal="left" vertical="top" shrinkToFit="1"/>
    </xf>
    <xf numFmtId="0" fontId="4" fillId="0" borderId="34" xfId="0" applyFont="1" applyBorder="1" applyAlignment="1">
      <alignment horizontal="left" vertical="top" wrapText="1"/>
    </xf>
    <xf numFmtId="0" fontId="0" fillId="0" borderId="35" xfId="0" applyBorder="1" applyAlignment="1">
      <alignment horizontal="left" vertical="top" wrapText="1"/>
    </xf>
    <xf numFmtId="0" fontId="0" fillId="0" borderId="21"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166" fontId="70" fillId="9" borderId="0" xfId="0" applyNumberFormat="1" applyFont="1" applyFill="1" applyAlignment="1">
      <alignment horizontal="left" vertical="top" shrinkToFit="1"/>
    </xf>
    <xf numFmtId="166" fontId="0" fillId="0" borderId="0" xfId="0" applyNumberFormat="1" applyAlignment="1">
      <alignment horizontal="left" vertical="top" indent="1" shrinkToFit="1"/>
    </xf>
    <xf numFmtId="0" fontId="8" fillId="0" borderId="0" xfId="0" applyFont="1" applyAlignment="1">
      <alignment horizontal="left" vertical="top" wrapText="1" indent="4"/>
    </xf>
    <xf numFmtId="0" fontId="0" fillId="0" borderId="0" xfId="0" applyAlignment="1">
      <alignment horizontal="left" vertical="top" wrapText="1" indent="4"/>
    </xf>
    <xf numFmtId="0" fontId="12" fillId="0" borderId="0" xfId="0" applyFont="1" applyAlignment="1">
      <alignment horizontal="left" vertical="top" wrapText="1" indent="2"/>
    </xf>
    <xf numFmtId="0" fontId="3" fillId="0" borderId="0" xfId="0" applyFont="1" applyAlignment="1">
      <alignment horizontal="left" vertical="center" wrapText="1" indent="4"/>
    </xf>
    <xf numFmtId="0" fontId="8" fillId="0" borderId="0" xfId="0" applyFont="1" applyAlignment="1">
      <alignment horizontal="right" vertical="top" wrapText="1"/>
    </xf>
    <xf numFmtId="0" fontId="0" fillId="0" borderId="0" xfId="0" applyAlignment="1">
      <alignment horizontal="right" vertical="top" wrapText="1"/>
    </xf>
    <xf numFmtId="0" fontId="95" fillId="0" borderId="0" xfId="0" applyFont="1" applyAlignment="1">
      <alignment horizontal="center" vertical="top" wrapText="1"/>
    </xf>
    <xf numFmtId="0" fontId="95" fillId="0" borderId="0" xfId="0" applyFont="1" applyAlignment="1">
      <alignment horizontal="center" vertical="top"/>
    </xf>
    <xf numFmtId="0" fontId="0" fillId="0" borderId="0" xfId="0" applyAlignment="1">
      <alignment horizontal="left" vertical="top"/>
    </xf>
    <xf numFmtId="0" fontId="0" fillId="2" borderId="23" xfId="0" applyFill="1" applyBorder="1" applyAlignment="1" applyProtection="1">
      <alignment horizontal="left" wrapText="1"/>
      <protection locked="0"/>
    </xf>
    <xf numFmtId="0" fontId="0" fillId="2" borderId="39" xfId="0" applyFill="1" applyBorder="1" applyAlignment="1" applyProtection="1">
      <alignment horizontal="left" wrapText="1"/>
      <protection locked="0"/>
    </xf>
    <xf numFmtId="0" fontId="0" fillId="2" borderId="40" xfId="0" applyFill="1" applyBorder="1" applyAlignment="1" applyProtection="1">
      <alignment horizontal="left" wrapText="1"/>
      <protection locked="0"/>
    </xf>
    <xf numFmtId="1" fontId="49" fillId="0" borderId="23" xfId="0" applyNumberFormat="1" applyFont="1" applyBorder="1" applyAlignment="1">
      <alignment horizontal="left" vertical="top" shrinkToFit="1"/>
    </xf>
    <xf numFmtId="1" fontId="49" fillId="0" borderId="39" xfId="0" applyNumberFormat="1" applyFont="1" applyBorder="1" applyAlignment="1">
      <alignment horizontal="left" vertical="top" shrinkToFit="1"/>
    </xf>
    <xf numFmtId="1" fontId="49" fillId="0" borderId="40" xfId="0" applyNumberFormat="1" applyFont="1" applyBorder="1" applyAlignment="1">
      <alignment horizontal="left" vertical="top" shrinkToFit="1"/>
    </xf>
    <xf numFmtId="0" fontId="0" fillId="0" borderId="23" xfId="0" applyBorder="1" applyAlignment="1">
      <alignment horizontal="left" wrapText="1"/>
    </xf>
    <xf numFmtId="0" fontId="0" fillId="0" borderId="39" xfId="0" applyBorder="1" applyAlignment="1">
      <alignment horizontal="left" wrapText="1"/>
    </xf>
    <xf numFmtId="0" fontId="0" fillId="0" borderId="40" xfId="0" applyBorder="1" applyAlignment="1">
      <alignment horizontal="left" wrapText="1"/>
    </xf>
    <xf numFmtId="0" fontId="0" fillId="8" borderId="2" xfId="0" applyFill="1" applyBorder="1" applyAlignment="1">
      <alignment horizontal="left" wrapText="1"/>
    </xf>
    <xf numFmtId="0" fontId="0" fillId="8" borderId="3" xfId="0" applyFill="1" applyBorder="1" applyAlignment="1">
      <alignment horizontal="left" wrapText="1"/>
    </xf>
    <xf numFmtId="0" fontId="0" fillId="8" borderId="4" xfId="0" applyFill="1" applyBorder="1" applyAlignment="1">
      <alignment horizontal="left" wrapText="1"/>
    </xf>
    <xf numFmtId="0" fontId="0" fillId="2" borderId="2"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2" borderId="2" xfId="0" applyFill="1" applyBorder="1" applyAlignment="1" applyProtection="1">
      <alignment horizontal="left" wrapText="1"/>
      <protection locked="0"/>
    </xf>
    <xf numFmtId="0" fontId="0" fillId="2" borderId="4" xfId="0" applyFill="1" applyBorder="1" applyAlignment="1" applyProtection="1">
      <alignment horizontal="left" wrapText="1"/>
      <protection locked="0"/>
    </xf>
    <xf numFmtId="0" fontId="46" fillId="0" borderId="0" xfId="0" applyFont="1" applyAlignment="1">
      <alignment horizontal="left" wrapText="1"/>
    </xf>
    <xf numFmtId="167" fontId="75" fillId="2" borderId="2" xfId="0" applyNumberFormat="1" applyFont="1" applyFill="1" applyBorder="1" applyAlignment="1" applyProtection="1">
      <alignment horizontal="left" wrapText="1"/>
      <protection locked="0"/>
    </xf>
    <xf numFmtId="167" fontId="75" fillId="2" borderId="3" xfId="0" applyNumberFormat="1" applyFont="1" applyFill="1" applyBorder="1" applyAlignment="1" applyProtection="1">
      <alignment horizontal="left" vertical="top"/>
      <protection locked="0"/>
    </xf>
    <xf numFmtId="167" fontId="75" fillId="2" borderId="4" xfId="0" applyNumberFormat="1" applyFont="1"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6" fillId="0" borderId="23" xfId="0" applyFont="1" applyBorder="1" applyAlignment="1">
      <alignment horizontal="left" vertical="top" wrapText="1" indent="1"/>
    </xf>
    <xf numFmtId="0" fontId="6" fillId="0" borderId="39" xfId="0" applyFont="1" applyBorder="1" applyAlignment="1">
      <alignment horizontal="left" vertical="top" wrapText="1" indent="1"/>
    </xf>
    <xf numFmtId="0" fontId="6" fillId="0" borderId="37" xfId="0" applyFont="1" applyBorder="1" applyAlignment="1">
      <alignment horizontal="left" vertical="top" wrapText="1" indent="1"/>
    </xf>
    <xf numFmtId="0" fontId="6" fillId="0" borderId="40" xfId="0" applyFont="1" applyBorder="1" applyAlignment="1">
      <alignment horizontal="left" vertical="top" wrapText="1" indent="1"/>
    </xf>
    <xf numFmtId="0" fontId="103" fillId="0" borderId="0" xfId="0" applyFont="1" applyAlignment="1">
      <alignment horizontal="left" vertical="top" wrapText="1"/>
    </xf>
    <xf numFmtId="0" fontId="75" fillId="0" borderId="0" xfId="0" applyFont="1" applyAlignment="1">
      <alignment horizontal="left" vertical="top" wrapText="1"/>
    </xf>
    <xf numFmtId="166" fontId="102" fillId="0" borderId="0" xfId="0" applyNumberFormat="1" applyFont="1" applyAlignment="1">
      <alignment horizontal="center" vertical="center" wrapText="1"/>
    </xf>
    <xf numFmtId="0" fontId="46" fillId="0" borderId="0" xfId="0" applyFont="1" applyAlignment="1">
      <alignment horizontal="left" vertical="top" wrapText="1"/>
    </xf>
    <xf numFmtId="0" fontId="0" fillId="0" borderId="9" xfId="0" applyBorder="1" applyAlignment="1">
      <alignment horizontal="left" vertical="top" wrapText="1"/>
    </xf>
    <xf numFmtId="0" fontId="3" fillId="0" borderId="20" xfId="0" applyFont="1" applyBorder="1" applyAlignment="1">
      <alignment horizontal="left" vertical="top" wrapText="1" indent="2"/>
    </xf>
    <xf numFmtId="0" fontId="3" fillId="0" borderId="0" xfId="0" applyFont="1" applyAlignment="1">
      <alignment horizontal="left" vertical="top" wrapText="1" indent="2"/>
    </xf>
    <xf numFmtId="0" fontId="4" fillId="0" borderId="41" xfId="0" applyFont="1" applyBorder="1" applyAlignment="1">
      <alignment horizontal="left" vertical="top" wrapText="1" indent="12"/>
    </xf>
    <xf numFmtId="0" fontId="4" fillId="0" borderId="42" xfId="0" applyFont="1" applyBorder="1" applyAlignment="1">
      <alignment horizontal="left" vertical="top" wrapText="1" indent="12"/>
    </xf>
    <xf numFmtId="0" fontId="4" fillId="0" borderId="43" xfId="0" applyFont="1" applyBorder="1" applyAlignment="1">
      <alignment horizontal="left" vertical="top" wrapText="1" indent="12"/>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0" fillId="0" borderId="44" xfId="0" applyBorder="1" applyAlignment="1">
      <alignment horizontal="left" wrapText="1"/>
    </xf>
    <xf numFmtId="0" fontId="0" fillId="0" borderId="45" xfId="0" applyBorder="1" applyAlignment="1">
      <alignment horizontal="left" wrapText="1"/>
    </xf>
    <xf numFmtId="0" fontId="0" fillId="0" borderId="23" xfId="0" applyBorder="1" applyAlignment="1">
      <alignment horizontal="center" vertical="top" wrapText="1"/>
    </xf>
    <xf numFmtId="0" fontId="0" fillId="0" borderId="39" xfId="0" applyBorder="1" applyAlignment="1">
      <alignment horizontal="center" vertical="top" wrapText="1"/>
    </xf>
    <xf numFmtId="0" fontId="0" fillId="0" borderId="40" xfId="0" applyBorder="1" applyAlignment="1">
      <alignment horizontal="center" vertical="top" wrapText="1"/>
    </xf>
    <xf numFmtId="0" fontId="0" fillId="0" borderId="35" xfId="0" applyBorder="1" applyAlignment="1">
      <alignment horizontal="center" vertical="top" wrapText="1"/>
    </xf>
    <xf numFmtId="0" fontId="5" fillId="0" borderId="23" xfId="0" applyFont="1" applyBorder="1" applyAlignment="1">
      <alignment horizontal="left" vertical="top" wrapText="1" indent="7"/>
    </xf>
    <xf numFmtId="0" fontId="5" fillId="0" borderId="39" xfId="0" applyFont="1" applyBorder="1" applyAlignment="1">
      <alignment horizontal="left" vertical="top" wrapText="1" indent="7"/>
    </xf>
    <xf numFmtId="0" fontId="5" fillId="0" borderId="40" xfId="0" applyFont="1" applyBorder="1" applyAlignment="1">
      <alignment horizontal="left" vertical="top" wrapText="1" indent="7"/>
    </xf>
    <xf numFmtId="0" fontId="5" fillId="0" borderId="36" xfId="0" applyFont="1" applyBorder="1" applyAlignment="1">
      <alignment horizontal="left" vertical="top" wrapText="1" indent="2"/>
    </xf>
    <xf numFmtId="0" fontId="5" fillId="0" borderId="37" xfId="0" applyFont="1" applyBorder="1" applyAlignment="1">
      <alignment horizontal="left" vertical="top" wrapText="1" indent="2"/>
    </xf>
    <xf numFmtId="0" fontId="5" fillId="0" borderId="38" xfId="0" applyFont="1" applyBorder="1" applyAlignment="1">
      <alignment horizontal="left" vertical="top" wrapText="1" indent="2"/>
    </xf>
    <xf numFmtId="0" fontId="0" fillId="0" borderId="47" xfId="0" applyBorder="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0" fontId="3" fillId="0" borderId="18" xfId="0" applyFont="1" applyBorder="1" applyAlignment="1">
      <alignment horizontal="left" vertical="top" wrapText="1" indent="2"/>
    </xf>
    <xf numFmtId="0" fontId="3" fillId="0" borderId="19" xfId="0" applyFont="1" applyBorder="1" applyAlignment="1">
      <alignment horizontal="left" vertical="top" wrapText="1" indent="2"/>
    </xf>
    <xf numFmtId="0" fontId="0" fillId="2" borderId="3" xfId="0" applyFill="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14" fillId="0" borderId="8" xfId="0" applyFont="1" applyBorder="1" applyAlignment="1">
      <alignment horizontal="left" vertical="top" wrapText="1" indent="2"/>
    </xf>
    <xf numFmtId="0" fontId="89" fillId="0" borderId="0" xfId="0" applyFont="1" applyAlignment="1">
      <alignment horizontal="center" vertical="top" wrapText="1"/>
    </xf>
    <xf numFmtId="0" fontId="3" fillId="0" borderId="50" xfId="0" applyFont="1" applyBorder="1" applyAlignment="1">
      <alignment horizontal="left" vertical="top" wrapText="1" indent="2"/>
    </xf>
    <xf numFmtId="0" fontId="3" fillId="0" borderId="51" xfId="0" applyFont="1" applyBorder="1" applyAlignment="1">
      <alignment horizontal="left" vertical="top" wrapText="1" indent="2"/>
    </xf>
    <xf numFmtId="0" fontId="3" fillId="0" borderId="17" xfId="0" applyFont="1" applyBorder="1" applyAlignment="1">
      <alignment horizontal="left" vertical="top" wrapText="1" indent="2"/>
    </xf>
    <xf numFmtId="0" fontId="3" fillId="0" borderId="22" xfId="0" applyFont="1" applyBorder="1" applyAlignment="1">
      <alignment horizontal="left" vertical="top" wrapText="1" indent="2"/>
    </xf>
    <xf numFmtId="49" fontId="0" fillId="8" borderId="10" xfId="0" applyNumberFormat="1" applyFill="1" applyBorder="1" applyAlignment="1">
      <alignment horizontal="left" wrapText="1"/>
    </xf>
    <xf numFmtId="49" fontId="0" fillId="8" borderId="11" xfId="0" applyNumberFormat="1" applyFill="1" applyBorder="1" applyAlignment="1">
      <alignment horizontal="left" wrapText="1"/>
    </xf>
    <xf numFmtId="49" fontId="0" fillId="8" borderId="12" xfId="0" applyNumberFormat="1" applyFill="1" applyBorder="1" applyAlignment="1">
      <alignment horizontal="left" wrapText="1"/>
    </xf>
    <xf numFmtId="0" fontId="0" fillId="8" borderId="11" xfId="0" applyFill="1"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3" fillId="0" borderId="8" xfId="0" applyFont="1" applyBorder="1" applyAlignment="1">
      <alignment horizontal="left" vertical="top" wrapText="1" indent="2"/>
    </xf>
    <xf numFmtId="0" fontId="0" fillId="0" borderId="0" xfId="0" applyAlignment="1">
      <alignment horizontal="left" vertical="top" wrapText="1"/>
    </xf>
    <xf numFmtId="171" fontId="50" fillId="0" borderId="0" xfId="0" applyNumberFormat="1" applyFont="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8" borderId="10" xfId="0" applyFill="1" applyBorder="1" applyAlignment="1">
      <alignment horizontal="left" wrapText="1"/>
    </xf>
    <xf numFmtId="0" fontId="77" fillId="10" borderId="76" xfId="0" applyFont="1" applyFill="1" applyBorder="1" applyAlignment="1">
      <alignment horizontal="center" vertical="center"/>
    </xf>
    <xf numFmtId="0" fontId="77" fillId="10" borderId="77" xfId="0" applyFont="1" applyFill="1" applyBorder="1" applyAlignment="1">
      <alignment horizontal="center" vertical="center"/>
    </xf>
    <xf numFmtId="0" fontId="77" fillId="10" borderId="78" xfId="0" applyFont="1" applyFill="1" applyBorder="1" applyAlignment="1">
      <alignment horizontal="center" vertical="center"/>
    </xf>
    <xf numFmtId="0" fontId="88" fillId="0" borderId="0" xfId="0" applyFont="1"/>
    <xf numFmtId="0" fontId="72" fillId="0" borderId="0" xfId="0" applyFont="1" applyAlignment="1">
      <alignment horizontal="left" vertical="center" wrapText="1"/>
    </xf>
    <xf numFmtId="0" fontId="0" fillId="0" borderId="0" xfId="0" applyAlignment="1">
      <alignment horizontal="left" vertical="center" wrapText="1"/>
    </xf>
    <xf numFmtId="0" fontId="46" fillId="0" borderId="0" xfId="0" applyFont="1" applyAlignment="1">
      <alignment vertical="top" wrapText="1"/>
    </xf>
    <xf numFmtId="0" fontId="46" fillId="0" borderId="0" xfId="0" applyFont="1" applyAlignment="1">
      <alignment vertical="top"/>
    </xf>
    <xf numFmtId="0" fontId="53" fillId="5" borderId="62"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0" borderId="53" xfId="0" applyFont="1" applyBorder="1" applyAlignment="1">
      <alignment horizontal="left" vertical="center" wrapText="1"/>
    </xf>
    <xf numFmtId="0" fontId="54" fillId="0" borderId="53" xfId="0" applyFont="1" applyBorder="1" applyAlignment="1">
      <alignment horizontal="left" vertical="center" wrapText="1"/>
    </xf>
    <xf numFmtId="0" fontId="54" fillId="0" borderId="33" xfId="0" applyFont="1" applyBorder="1" applyAlignment="1">
      <alignment horizontal="left" vertical="center" wrapText="1"/>
    </xf>
    <xf numFmtId="49" fontId="46" fillId="0" borderId="63" xfId="0" applyNumberFormat="1" applyFont="1" applyBorder="1" applyAlignment="1">
      <alignment horizontal="center" vertical="top" wrapText="1"/>
    </xf>
    <xf numFmtId="49" fontId="46" fillId="0" borderId="64" xfId="0" applyNumberFormat="1" applyFont="1" applyBorder="1" applyAlignment="1">
      <alignment horizontal="center" vertical="top" wrapText="1"/>
    </xf>
    <xf numFmtId="49" fontId="46" fillId="0" borderId="65" xfId="0" applyNumberFormat="1" applyFont="1" applyBorder="1" applyAlignment="1">
      <alignment horizontal="center" vertical="top" wrapText="1"/>
    </xf>
    <xf numFmtId="0" fontId="46" fillId="0" borderId="56" xfId="0" applyFont="1" applyBorder="1" applyAlignment="1">
      <alignment horizontal="center" vertical="top" wrapText="1"/>
    </xf>
    <xf numFmtId="0" fontId="46" fillId="0" borderId="57" xfId="0" applyFont="1" applyBorder="1" applyAlignment="1">
      <alignment horizontal="center" vertical="top" wrapText="1"/>
    </xf>
    <xf numFmtId="0" fontId="46" fillId="0" borderId="58" xfId="0" applyFont="1" applyBorder="1" applyAlignment="1">
      <alignment horizontal="center" vertical="top" wrapText="1"/>
    </xf>
    <xf numFmtId="0" fontId="46" fillId="0" borderId="59" xfId="0" applyFont="1" applyBorder="1" applyAlignment="1">
      <alignment horizontal="center" vertical="top" wrapText="1"/>
    </xf>
    <xf numFmtId="0" fontId="46" fillId="0" borderId="59" xfId="0" applyFont="1" applyBorder="1" applyAlignment="1">
      <alignment horizontal="center" vertical="center" wrapText="1"/>
    </xf>
    <xf numFmtId="0" fontId="46" fillId="0" borderId="57" xfId="0" applyFont="1" applyBorder="1" applyAlignment="1">
      <alignment horizontal="center" vertical="center" wrapText="1"/>
    </xf>
    <xf numFmtId="0" fontId="46" fillId="0" borderId="58" xfId="0" applyFont="1" applyBorder="1" applyAlignment="1">
      <alignment horizontal="center" vertical="center" wrapText="1"/>
    </xf>
    <xf numFmtId="0" fontId="46" fillId="0" borderId="60" xfId="0" applyFont="1" applyBorder="1" applyAlignment="1">
      <alignment horizontal="center" vertical="center" wrapText="1"/>
    </xf>
    <xf numFmtId="0" fontId="46" fillId="0" borderId="61" xfId="0" applyFont="1" applyBorder="1" applyAlignment="1">
      <alignment horizontal="center" vertical="center" wrapText="1"/>
    </xf>
    <xf numFmtId="0" fontId="46" fillId="0" borderId="28" xfId="0" applyFont="1" applyBorder="1" applyAlignment="1">
      <alignment horizontal="center" vertical="center" wrapText="1"/>
    </xf>
    <xf numFmtId="0" fontId="88" fillId="0" borderId="75" xfId="0" applyFont="1" applyBorder="1"/>
    <xf numFmtId="0" fontId="62" fillId="0" borderId="52" xfId="0" applyFont="1" applyBorder="1" applyAlignment="1">
      <alignment horizontal="right" vertical="center" wrapText="1"/>
    </xf>
    <xf numFmtId="0" fontId="62" fillId="0" borderId="53" xfId="0" applyFont="1" applyBorder="1" applyAlignment="1">
      <alignment horizontal="right" vertical="center" wrapText="1"/>
    </xf>
    <xf numFmtId="0" fontId="62" fillId="0" borderId="33" xfId="0" applyFont="1" applyBorder="1" applyAlignment="1">
      <alignment horizontal="right" vertical="center" wrapText="1"/>
    </xf>
    <xf numFmtId="0" fontId="73" fillId="0" borderId="52" xfId="0" applyFont="1" applyBorder="1" applyAlignment="1">
      <alignment horizontal="left" vertical="center" wrapText="1"/>
    </xf>
    <xf numFmtId="0" fontId="74" fillId="0" borderId="53" xfId="0" applyFont="1" applyBorder="1" applyAlignment="1">
      <alignment horizontal="left" vertical="center" wrapText="1"/>
    </xf>
    <xf numFmtId="0" fontId="46" fillId="0" borderId="0" xfId="0" applyFont="1" applyAlignment="1">
      <alignment wrapText="1"/>
    </xf>
    <xf numFmtId="0" fontId="0" fillId="6" borderId="13" xfId="0" applyFill="1" applyBorder="1" applyProtection="1">
      <protection locked="0"/>
    </xf>
    <xf numFmtId="0" fontId="0" fillId="6" borderId="14" xfId="0" applyFill="1" applyBorder="1" applyProtection="1">
      <protection locked="0"/>
    </xf>
    <xf numFmtId="0" fontId="0" fillId="6" borderId="15" xfId="0" applyFill="1" applyBorder="1" applyProtection="1">
      <protection locked="0"/>
    </xf>
    <xf numFmtId="0" fontId="0" fillId="0" borderId="16" xfId="0" applyBorder="1" applyAlignment="1">
      <alignment horizontal="center" vertical="top" wrapText="1"/>
    </xf>
    <xf numFmtId="0" fontId="67" fillId="0" borderId="0" xfId="0" applyFont="1" applyAlignment="1">
      <alignment horizontal="justify" vertical="center"/>
    </xf>
    <xf numFmtId="1" fontId="75" fillId="0" borderId="54" xfId="0" applyNumberFormat="1" applyFont="1" applyBorder="1" applyAlignment="1">
      <alignment horizontal="center" vertical="center" wrapText="1"/>
    </xf>
    <xf numFmtId="0" fontId="0" fillId="0" borderId="33" xfId="0" applyBorder="1" applyAlignment="1">
      <alignment horizontal="center" vertical="center" wrapText="1"/>
    </xf>
    <xf numFmtId="0" fontId="75" fillId="0" borderId="52" xfId="0" applyFont="1" applyBorder="1" applyAlignment="1">
      <alignment horizontal="center" vertical="center" wrapText="1"/>
    </xf>
    <xf numFmtId="0" fontId="75" fillId="0" borderId="53" xfId="0" applyFont="1" applyBorder="1" applyAlignment="1">
      <alignment horizontal="center" vertical="center" wrapText="1"/>
    </xf>
    <xf numFmtId="0" fontId="46" fillId="0" borderId="75" xfId="0" applyFont="1" applyBorder="1" applyAlignment="1">
      <alignment horizontal="left" wrapText="1"/>
    </xf>
    <xf numFmtId="168" fontId="84" fillId="0" borderId="0" xfId="0" applyNumberFormat="1" applyFont="1" applyAlignment="1">
      <alignment horizontal="center" vertical="center" wrapText="1"/>
    </xf>
    <xf numFmtId="166" fontId="84" fillId="0" borderId="0" xfId="0" applyNumberFormat="1" applyFont="1" applyAlignment="1">
      <alignment horizontal="center" vertical="center" wrapText="1"/>
    </xf>
    <xf numFmtId="2" fontId="84" fillId="0" borderId="0" xfId="0" applyNumberFormat="1" applyFont="1" applyAlignment="1">
      <alignment horizontal="center" vertical="top" wrapText="1"/>
    </xf>
    <xf numFmtId="0" fontId="84" fillId="0" borderId="0" xfId="0" applyFont="1" applyAlignment="1">
      <alignment horizontal="center" vertical="top" wrapText="1"/>
    </xf>
    <xf numFmtId="166" fontId="45" fillId="4" borderId="0" xfId="0" applyNumberFormat="1" applyFont="1" applyFill="1" applyAlignment="1">
      <alignment horizontal="center" vertical="center" shrinkToFit="1"/>
    </xf>
  </cellXfs>
  <cellStyles count="3">
    <cellStyle name="Lien hypertexte" xfId="2" builtinId="8"/>
    <cellStyle name="Monétaire" xfId="1" builtinId="4"/>
    <cellStyle name="Normal" xfId="0" builtinId="0"/>
  </cellStyles>
  <dxfs count="0"/>
  <tableStyles count="0" defaultTableStyle="TableStyleMedium9" defaultPivotStyle="PivotStyleLight16"/>
  <colors>
    <mruColors>
      <color rgb="FF3333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249141</xdr:rowOff>
    </xdr:from>
    <xdr:to>
      <xdr:col>1</xdr:col>
      <xdr:colOff>939165</xdr:colOff>
      <xdr:row>0</xdr:row>
      <xdr:rowOff>1757901</xdr:rowOff>
    </xdr:to>
    <xdr:pic>
      <xdr:nvPicPr>
        <xdr:cNvPr id="1026" name="image1.jpeg">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249141"/>
          <a:ext cx="1595148" cy="1508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1706880</xdr:colOff>
      <xdr:row>0</xdr:row>
      <xdr:rowOff>190500</xdr:rowOff>
    </xdr:from>
    <xdr:to>
      <xdr:col>5</xdr:col>
      <xdr:colOff>4445</xdr:colOff>
      <xdr:row>0</xdr:row>
      <xdr:rowOff>1798320</xdr:rowOff>
    </xdr:to>
    <xdr:pic>
      <xdr:nvPicPr>
        <xdr:cNvPr id="1027" name="Image 6">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96100" y="190500"/>
          <a:ext cx="1577340" cy="160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99060</xdr:rowOff>
    </xdr:from>
    <xdr:to>
      <xdr:col>22</xdr:col>
      <xdr:colOff>8964</xdr:colOff>
      <xdr:row>1</xdr:row>
      <xdr:rowOff>746760</xdr:rowOff>
    </xdr:to>
    <xdr:grpSp>
      <xdr:nvGrpSpPr>
        <xdr:cNvPr id="2049" name="Group 159">
          <a:extLst>
            <a:ext uri="{FF2B5EF4-FFF2-40B4-BE49-F238E27FC236}">
              <a16:creationId xmlns:a16="http://schemas.microsoft.com/office/drawing/2014/main" id="{00000000-0008-0000-0100-000001080000}"/>
            </a:ext>
          </a:extLst>
        </xdr:cNvPr>
        <xdr:cNvGrpSpPr>
          <a:grpSpLocks/>
        </xdr:cNvGrpSpPr>
      </xdr:nvGrpSpPr>
      <xdr:grpSpPr bwMode="auto">
        <a:xfrm>
          <a:off x="0" y="484542"/>
          <a:ext cx="9009529" cy="647700"/>
          <a:chOff x="0" y="0"/>
          <a:chExt cx="9062934" cy="647700"/>
        </a:xfrm>
      </xdr:grpSpPr>
      <xdr:sp macro="" textlink="">
        <xdr:nvSpPr>
          <xdr:cNvPr id="2053" name="Shape 160">
            <a:extLst>
              <a:ext uri="{FF2B5EF4-FFF2-40B4-BE49-F238E27FC236}">
                <a16:creationId xmlns:a16="http://schemas.microsoft.com/office/drawing/2014/main" id="{00000000-0008-0000-0100-000005080000}"/>
              </a:ext>
            </a:extLst>
          </xdr:cNvPr>
          <xdr:cNvSpPr>
            <a:spLocks/>
          </xdr:cNvSpPr>
        </xdr:nvSpPr>
        <xdr:spPr bwMode="auto">
          <a:xfrm>
            <a:off x="4572" y="4572"/>
            <a:ext cx="9049345" cy="638175"/>
          </a:xfrm>
          <a:custGeom>
            <a:avLst/>
            <a:gdLst>
              <a:gd name="T0" fmla="*/ 6647433 w 6753859"/>
              <a:gd name="T1" fmla="*/ 0 h 638175"/>
              <a:gd name="T2" fmla="*/ 106413 w 6753859"/>
              <a:gd name="T3" fmla="*/ 0 h 638175"/>
              <a:gd name="T4" fmla="*/ 64995 w 6753859"/>
              <a:gd name="T5" fmla="*/ 8360 h 638175"/>
              <a:gd name="T6" fmla="*/ 31170 w 6753859"/>
              <a:gd name="T7" fmla="*/ 31162 h 638175"/>
              <a:gd name="T8" fmla="*/ 8363 w 6753859"/>
              <a:gd name="T9" fmla="*/ 64990 h 638175"/>
              <a:gd name="T10" fmla="*/ 0 w 6753859"/>
              <a:gd name="T11" fmla="*/ 106425 h 638175"/>
              <a:gd name="T12" fmla="*/ 0 w 6753859"/>
              <a:gd name="T13" fmla="*/ 531876 h 638175"/>
              <a:gd name="T14" fmla="*/ 8363 w 6753859"/>
              <a:gd name="T15" fmla="*/ 573291 h 638175"/>
              <a:gd name="T16" fmla="*/ 31170 w 6753859"/>
              <a:gd name="T17" fmla="*/ 607075 h 638175"/>
              <a:gd name="T18" fmla="*/ 64995 w 6753859"/>
              <a:gd name="T19" fmla="*/ 629834 h 638175"/>
              <a:gd name="T20" fmla="*/ 106413 w 6753859"/>
              <a:gd name="T21" fmla="*/ 638175 h 638175"/>
              <a:gd name="T22" fmla="*/ 6647433 w 6753859"/>
              <a:gd name="T23" fmla="*/ 638175 h 638175"/>
              <a:gd name="T24" fmla="*/ 6688869 w 6753859"/>
              <a:gd name="T25" fmla="*/ 629834 h 638175"/>
              <a:gd name="T26" fmla="*/ 6722697 w 6753859"/>
              <a:gd name="T27" fmla="*/ 607075 h 638175"/>
              <a:gd name="T28" fmla="*/ 6745499 w 6753859"/>
              <a:gd name="T29" fmla="*/ 573291 h 638175"/>
              <a:gd name="T30" fmla="*/ 6753859 w 6753859"/>
              <a:gd name="T31" fmla="*/ 531876 h 638175"/>
              <a:gd name="T32" fmla="*/ 6753859 w 6753859"/>
              <a:gd name="T33" fmla="*/ 106425 h 638175"/>
              <a:gd name="T34" fmla="*/ 6745499 w 6753859"/>
              <a:gd name="T35" fmla="*/ 64990 h 638175"/>
              <a:gd name="T36" fmla="*/ 6722697 w 6753859"/>
              <a:gd name="T37" fmla="*/ 31162 h 638175"/>
              <a:gd name="T38" fmla="*/ 6688869 w 6753859"/>
              <a:gd name="T39" fmla="*/ 8360 h 638175"/>
              <a:gd name="T40" fmla="*/ 6647433 w 6753859"/>
              <a:gd name="T41" fmla="*/ 0 h 638175"/>
              <a:gd name="T42" fmla="*/ 0 w 6753859"/>
              <a:gd name="T43" fmla="*/ 0 h 638175"/>
              <a:gd name="T44" fmla="*/ 6753859 w 6753859"/>
              <a:gd name="T45" fmla="*/ 638175 h 6381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6753859" h="638175">
                <a:moveTo>
                  <a:pt x="6647433" y="0"/>
                </a:moveTo>
                <a:lnTo>
                  <a:pt x="106413" y="0"/>
                </a:lnTo>
                <a:lnTo>
                  <a:pt x="64995" y="8360"/>
                </a:lnTo>
                <a:lnTo>
                  <a:pt x="31170" y="31162"/>
                </a:lnTo>
                <a:lnTo>
                  <a:pt x="8363" y="64990"/>
                </a:lnTo>
                <a:lnTo>
                  <a:pt x="0" y="106425"/>
                </a:lnTo>
                <a:lnTo>
                  <a:pt x="0" y="531876"/>
                </a:lnTo>
                <a:lnTo>
                  <a:pt x="8363" y="573291"/>
                </a:lnTo>
                <a:lnTo>
                  <a:pt x="31170" y="607075"/>
                </a:lnTo>
                <a:lnTo>
                  <a:pt x="64995" y="629834"/>
                </a:lnTo>
                <a:lnTo>
                  <a:pt x="106413" y="638175"/>
                </a:lnTo>
                <a:lnTo>
                  <a:pt x="6647433" y="638175"/>
                </a:lnTo>
                <a:lnTo>
                  <a:pt x="6688869" y="629834"/>
                </a:lnTo>
                <a:lnTo>
                  <a:pt x="6722697" y="607075"/>
                </a:lnTo>
                <a:lnTo>
                  <a:pt x="6745499" y="573291"/>
                </a:lnTo>
                <a:lnTo>
                  <a:pt x="6753859" y="531876"/>
                </a:lnTo>
                <a:lnTo>
                  <a:pt x="6753859" y="106425"/>
                </a:lnTo>
                <a:lnTo>
                  <a:pt x="6745499" y="64990"/>
                </a:lnTo>
                <a:lnTo>
                  <a:pt x="6722697" y="31162"/>
                </a:lnTo>
                <a:lnTo>
                  <a:pt x="6688869" y="8360"/>
                </a:lnTo>
                <a:lnTo>
                  <a:pt x="6647433" y="0"/>
                </a:lnTo>
                <a:close/>
              </a:path>
            </a:pathLst>
          </a:custGeom>
          <a:solidFill>
            <a:srgbClr val="FFCC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54" name="Shape 161">
            <a:extLst>
              <a:ext uri="{FF2B5EF4-FFF2-40B4-BE49-F238E27FC236}">
                <a16:creationId xmlns:a16="http://schemas.microsoft.com/office/drawing/2014/main" id="{00000000-0008-0000-0100-000006080000}"/>
              </a:ext>
            </a:extLst>
          </xdr:cNvPr>
          <xdr:cNvSpPr>
            <a:spLocks/>
          </xdr:cNvSpPr>
        </xdr:nvSpPr>
        <xdr:spPr bwMode="auto">
          <a:xfrm>
            <a:off x="4572" y="4572"/>
            <a:ext cx="9058362" cy="638175"/>
          </a:xfrm>
          <a:custGeom>
            <a:avLst/>
            <a:gdLst>
              <a:gd name="T0" fmla="*/ 0 w 6753859"/>
              <a:gd name="T1" fmla="*/ 106425 h 638175"/>
              <a:gd name="T2" fmla="*/ 8363 w 6753859"/>
              <a:gd name="T3" fmla="*/ 64990 h 638175"/>
              <a:gd name="T4" fmla="*/ 31170 w 6753859"/>
              <a:gd name="T5" fmla="*/ 31162 h 638175"/>
              <a:gd name="T6" fmla="*/ 64995 w 6753859"/>
              <a:gd name="T7" fmla="*/ 8360 h 638175"/>
              <a:gd name="T8" fmla="*/ 106413 w 6753859"/>
              <a:gd name="T9" fmla="*/ 0 h 638175"/>
              <a:gd name="T10" fmla="*/ 6647433 w 6753859"/>
              <a:gd name="T11" fmla="*/ 0 h 638175"/>
              <a:gd name="T12" fmla="*/ 6688869 w 6753859"/>
              <a:gd name="T13" fmla="*/ 8360 h 638175"/>
              <a:gd name="T14" fmla="*/ 6722697 w 6753859"/>
              <a:gd name="T15" fmla="*/ 31162 h 638175"/>
              <a:gd name="T16" fmla="*/ 6745499 w 6753859"/>
              <a:gd name="T17" fmla="*/ 64990 h 638175"/>
              <a:gd name="T18" fmla="*/ 6753859 w 6753859"/>
              <a:gd name="T19" fmla="*/ 106425 h 638175"/>
              <a:gd name="T20" fmla="*/ 6753859 w 6753859"/>
              <a:gd name="T21" fmla="*/ 531876 h 638175"/>
              <a:gd name="T22" fmla="*/ 6745499 w 6753859"/>
              <a:gd name="T23" fmla="*/ 573291 h 638175"/>
              <a:gd name="T24" fmla="*/ 6722697 w 6753859"/>
              <a:gd name="T25" fmla="*/ 607075 h 638175"/>
              <a:gd name="T26" fmla="*/ 6688869 w 6753859"/>
              <a:gd name="T27" fmla="*/ 629834 h 638175"/>
              <a:gd name="T28" fmla="*/ 6647433 w 6753859"/>
              <a:gd name="T29" fmla="*/ 638175 h 638175"/>
              <a:gd name="T30" fmla="*/ 106413 w 6753859"/>
              <a:gd name="T31" fmla="*/ 638175 h 638175"/>
              <a:gd name="T32" fmla="*/ 64995 w 6753859"/>
              <a:gd name="T33" fmla="*/ 629834 h 638175"/>
              <a:gd name="T34" fmla="*/ 31170 w 6753859"/>
              <a:gd name="T35" fmla="*/ 607075 h 638175"/>
              <a:gd name="T36" fmla="*/ 8363 w 6753859"/>
              <a:gd name="T37" fmla="*/ 573291 h 638175"/>
              <a:gd name="T38" fmla="*/ 0 w 6753859"/>
              <a:gd name="T39" fmla="*/ 531876 h 638175"/>
              <a:gd name="T40" fmla="*/ 0 w 6753859"/>
              <a:gd name="T41" fmla="*/ 106425 h 638175"/>
              <a:gd name="T42" fmla="*/ 0 w 6753859"/>
              <a:gd name="T43" fmla="*/ 0 h 638175"/>
              <a:gd name="T44" fmla="*/ 6753859 w 6753859"/>
              <a:gd name="T45" fmla="*/ 638175 h 6381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6753859" h="638175">
                <a:moveTo>
                  <a:pt x="0" y="106425"/>
                </a:moveTo>
                <a:lnTo>
                  <a:pt x="8363" y="64990"/>
                </a:lnTo>
                <a:lnTo>
                  <a:pt x="31170" y="31162"/>
                </a:lnTo>
                <a:lnTo>
                  <a:pt x="64995" y="8360"/>
                </a:lnTo>
                <a:lnTo>
                  <a:pt x="106413" y="0"/>
                </a:lnTo>
                <a:lnTo>
                  <a:pt x="6647433" y="0"/>
                </a:lnTo>
                <a:lnTo>
                  <a:pt x="6688869" y="8360"/>
                </a:lnTo>
                <a:lnTo>
                  <a:pt x="6722697" y="31162"/>
                </a:lnTo>
                <a:lnTo>
                  <a:pt x="6745499" y="64990"/>
                </a:lnTo>
                <a:lnTo>
                  <a:pt x="6753859" y="106425"/>
                </a:lnTo>
                <a:lnTo>
                  <a:pt x="6753859" y="531876"/>
                </a:lnTo>
                <a:lnTo>
                  <a:pt x="6745499" y="573291"/>
                </a:lnTo>
                <a:lnTo>
                  <a:pt x="6722697" y="607075"/>
                </a:lnTo>
                <a:lnTo>
                  <a:pt x="6688869" y="629834"/>
                </a:lnTo>
                <a:lnTo>
                  <a:pt x="6647433" y="638175"/>
                </a:lnTo>
                <a:lnTo>
                  <a:pt x="106413" y="638175"/>
                </a:lnTo>
                <a:lnTo>
                  <a:pt x="64995" y="629834"/>
                </a:lnTo>
                <a:lnTo>
                  <a:pt x="31170" y="607075"/>
                </a:lnTo>
                <a:lnTo>
                  <a:pt x="8363" y="573291"/>
                </a:lnTo>
                <a:lnTo>
                  <a:pt x="0" y="531876"/>
                </a:lnTo>
                <a:lnTo>
                  <a:pt x="0" y="106425"/>
                </a:lnTo>
                <a:close/>
              </a:path>
            </a:pathLst>
          </a:custGeom>
          <a:noFill/>
          <a:ln w="9144">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2" name="Textbox 162">
            <a:extLst>
              <a:ext uri="{FF2B5EF4-FFF2-40B4-BE49-F238E27FC236}">
                <a16:creationId xmlns:a16="http://schemas.microsoft.com/office/drawing/2014/main" id="{00000000-0008-0000-0100-0000A2000000}"/>
              </a:ext>
            </a:extLst>
          </xdr:cNvPr>
          <xdr:cNvSpPr txBox="1"/>
        </xdr:nvSpPr>
        <xdr:spPr>
          <a:xfrm>
            <a:off x="0" y="0"/>
            <a:ext cx="9044899" cy="647700"/>
          </a:xfrm>
          <a:prstGeom prst="rect">
            <a:avLst/>
          </a:prstGeom>
        </xdr:spPr>
        <xdr:txBody>
          <a:bodyPr vertOverflow="clip" lIns="0" tIns="0" rIns="0" bIns="0" anchor="t"/>
          <a:lstStyle/>
          <a:p>
            <a:pPr algn="ctr"/>
            <a:r>
              <a:rPr sz="3200" b="1" spc="-5">
                <a:latin typeface="Times New Roman"/>
                <a:cs typeface="Times New Roman"/>
              </a:rPr>
              <a:t>C</a:t>
            </a:r>
            <a:r>
              <a:rPr sz="3200" b="1" spc="0">
                <a:latin typeface="Times New Roman"/>
                <a:cs typeface="Times New Roman"/>
              </a:rPr>
              <a:t>otisations</a:t>
            </a:r>
            <a:r>
              <a:rPr sz="3200" b="1" spc="-5">
                <a:latin typeface="Times New Roman"/>
                <a:cs typeface="Times New Roman"/>
              </a:rPr>
              <a:t> </a:t>
            </a:r>
            <a:r>
              <a:rPr sz="3200" b="1" spc="0">
                <a:latin typeface="Times New Roman"/>
                <a:cs typeface="Times New Roman"/>
              </a:rPr>
              <a:t>et</a:t>
            </a:r>
            <a:r>
              <a:rPr sz="3200" b="1" spc="-5">
                <a:latin typeface="Times New Roman"/>
                <a:cs typeface="Times New Roman"/>
              </a:rPr>
              <a:t> </a:t>
            </a:r>
            <a:r>
              <a:rPr sz="3200" b="1" spc="5">
                <a:latin typeface="Times New Roman"/>
                <a:cs typeface="Times New Roman"/>
              </a:rPr>
              <a:t>A</a:t>
            </a:r>
            <a:r>
              <a:rPr sz="3200" b="1" spc="-5">
                <a:latin typeface="Times New Roman"/>
                <a:cs typeface="Times New Roman"/>
              </a:rPr>
              <a:t>b</a:t>
            </a:r>
            <a:r>
              <a:rPr sz="3200" b="1" spc="0">
                <a:latin typeface="Times New Roman"/>
                <a:cs typeface="Times New Roman"/>
              </a:rPr>
              <a:t>o</a:t>
            </a:r>
            <a:r>
              <a:rPr sz="3200" b="1" spc="-5">
                <a:latin typeface="Times New Roman"/>
                <a:cs typeface="Times New Roman"/>
              </a:rPr>
              <a:t>nnem</a:t>
            </a:r>
            <a:r>
              <a:rPr sz="3200" b="1" spc="10">
                <a:latin typeface="Times New Roman"/>
                <a:cs typeface="Times New Roman"/>
              </a:rPr>
              <a:t>e</a:t>
            </a:r>
            <a:r>
              <a:rPr sz="3200" b="1" spc="-5">
                <a:latin typeface="Times New Roman"/>
                <a:cs typeface="Times New Roman"/>
              </a:rPr>
              <a:t>nt</a:t>
            </a:r>
            <a:r>
              <a:rPr sz="3200" b="1" spc="0">
                <a:latin typeface="Times New Roman"/>
                <a:cs typeface="Times New Roman"/>
              </a:rPr>
              <a:t>s </a:t>
            </a:r>
          </a:p>
        </xdr:txBody>
      </xdr:sp>
    </xdr:grpSp>
    <xdr:clientData/>
  </xdr:twoCellAnchor>
  <xdr:twoCellAnchor editAs="oneCell">
    <xdr:from>
      <xdr:col>0</xdr:col>
      <xdr:colOff>22860</xdr:colOff>
      <xdr:row>16</xdr:row>
      <xdr:rowOff>83820</xdr:rowOff>
    </xdr:from>
    <xdr:to>
      <xdr:col>16</xdr:col>
      <xdr:colOff>53340</xdr:colOff>
      <xdr:row>16</xdr:row>
      <xdr:rowOff>83820</xdr:rowOff>
    </xdr:to>
    <xdr:sp macro="" textlink="">
      <xdr:nvSpPr>
        <xdr:cNvPr id="2051" name="Shape 164">
          <a:extLst>
            <a:ext uri="{FF2B5EF4-FFF2-40B4-BE49-F238E27FC236}">
              <a16:creationId xmlns:a16="http://schemas.microsoft.com/office/drawing/2014/main" id="{00000000-0008-0000-0100-000003080000}"/>
            </a:ext>
          </a:extLst>
        </xdr:cNvPr>
        <xdr:cNvSpPr>
          <a:spLocks/>
        </xdr:cNvSpPr>
      </xdr:nvSpPr>
      <xdr:spPr bwMode="auto">
        <a:xfrm>
          <a:off x="22860" y="5303520"/>
          <a:ext cx="6339840" cy="0"/>
        </a:xfrm>
        <a:custGeom>
          <a:avLst/>
          <a:gdLst>
            <a:gd name="T0" fmla="*/ 0 w 6338570"/>
            <a:gd name="T1" fmla="*/ 6338163 w 6338570"/>
            <a:gd name="T2" fmla="*/ 0 w 6338570"/>
            <a:gd name="T3" fmla="*/ 6338570 w 6338570"/>
          </a:gdLst>
          <a:ahLst/>
          <a:cxnLst>
            <a:cxn ang="0">
              <a:pos x="T0" y="0"/>
            </a:cxn>
            <a:cxn ang="0">
              <a:pos x="T1" y="0"/>
            </a:cxn>
          </a:cxnLst>
          <a:rect l="T2" t="0" r="T3" b="0"/>
          <a:pathLst>
            <a:path w="6338570">
              <a:moveTo>
                <a:pt x="0" y="0"/>
              </a:moveTo>
              <a:lnTo>
                <a:pt x="6338163" y="0"/>
              </a:lnTo>
            </a:path>
          </a:pathLst>
        </a:custGeom>
        <a:noFill/>
        <a:ln w="11277">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28</xdr:row>
      <xdr:rowOff>83820</xdr:rowOff>
    </xdr:from>
    <xdr:to>
      <xdr:col>16</xdr:col>
      <xdr:colOff>30480</xdr:colOff>
      <xdr:row>28</xdr:row>
      <xdr:rowOff>83820</xdr:rowOff>
    </xdr:to>
    <xdr:sp macro="" textlink="">
      <xdr:nvSpPr>
        <xdr:cNvPr id="2052" name="Shape 165">
          <a:extLst>
            <a:ext uri="{FF2B5EF4-FFF2-40B4-BE49-F238E27FC236}">
              <a16:creationId xmlns:a16="http://schemas.microsoft.com/office/drawing/2014/main" id="{00000000-0008-0000-0100-000004080000}"/>
            </a:ext>
          </a:extLst>
        </xdr:cNvPr>
        <xdr:cNvSpPr>
          <a:spLocks/>
        </xdr:cNvSpPr>
      </xdr:nvSpPr>
      <xdr:spPr bwMode="auto">
        <a:xfrm>
          <a:off x="0" y="7780020"/>
          <a:ext cx="6339840" cy="0"/>
        </a:xfrm>
        <a:custGeom>
          <a:avLst/>
          <a:gdLst>
            <a:gd name="T0" fmla="*/ 0 w 6337935"/>
            <a:gd name="T1" fmla="*/ 6337706 w 6337935"/>
            <a:gd name="T2" fmla="*/ 0 w 6337935"/>
            <a:gd name="T3" fmla="*/ 6337935 w 6337935"/>
          </a:gdLst>
          <a:ahLst/>
          <a:cxnLst>
            <a:cxn ang="0">
              <a:pos x="T0" y="0"/>
            </a:cxn>
            <a:cxn ang="0">
              <a:pos x="T1" y="0"/>
            </a:cxn>
          </a:cxnLst>
          <a:rect l="T2" t="0" r="T3" b="0"/>
          <a:pathLst>
            <a:path w="6337935">
              <a:moveTo>
                <a:pt x="0" y="0"/>
              </a:moveTo>
              <a:lnTo>
                <a:pt x="6337706" y="0"/>
              </a:lnTo>
            </a:path>
          </a:pathLst>
        </a:custGeom>
        <a:noFill/>
        <a:ln w="11277">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358140</xdr:colOff>
      <xdr:row>23</xdr:row>
      <xdr:rowOff>1432560</xdr:rowOff>
    </xdr:from>
    <xdr:to>
      <xdr:col>21</xdr:col>
      <xdr:colOff>906780</xdr:colOff>
      <xdr:row>23</xdr:row>
      <xdr:rowOff>1630680</xdr:rowOff>
    </xdr:to>
    <xdr:sp macro="" textlink="">
      <xdr:nvSpPr>
        <xdr:cNvPr id="3074" name="Shape 55">
          <a:extLst>
            <a:ext uri="{FF2B5EF4-FFF2-40B4-BE49-F238E27FC236}">
              <a16:creationId xmlns:a16="http://schemas.microsoft.com/office/drawing/2014/main" id="{00000000-0008-0000-0200-0000020C0000}"/>
            </a:ext>
          </a:extLst>
        </xdr:cNvPr>
        <xdr:cNvSpPr>
          <a:spLocks/>
        </xdr:cNvSpPr>
      </xdr:nvSpPr>
      <xdr:spPr bwMode="auto">
        <a:xfrm>
          <a:off x="5935980" y="7795260"/>
          <a:ext cx="548640" cy="198120"/>
        </a:xfrm>
        <a:custGeom>
          <a:avLst/>
          <a:gdLst>
            <a:gd name="T0" fmla="*/ 548639 w 548640"/>
            <a:gd name="T1" fmla="*/ 0 h 196850"/>
            <a:gd name="T2" fmla="*/ 0 w 548640"/>
            <a:gd name="T3" fmla="*/ 0 h 196850"/>
            <a:gd name="T4" fmla="*/ 0 w 548640"/>
            <a:gd name="T5" fmla="*/ 196595 h 196850"/>
            <a:gd name="T6" fmla="*/ 548639 w 548640"/>
            <a:gd name="T7" fmla="*/ 196595 h 196850"/>
            <a:gd name="T8" fmla="*/ 548639 w 548640"/>
            <a:gd name="T9" fmla="*/ 0 h 196850"/>
            <a:gd name="T10" fmla="*/ 0 w 548640"/>
            <a:gd name="T11" fmla="*/ 0 h 196850"/>
            <a:gd name="T12" fmla="*/ 548640 w 548640"/>
            <a:gd name="T13" fmla="*/ 196850 h 196850"/>
          </a:gdLst>
          <a:ahLst/>
          <a:cxnLst>
            <a:cxn ang="0">
              <a:pos x="T0" y="T1"/>
            </a:cxn>
            <a:cxn ang="0">
              <a:pos x="T2" y="T3"/>
            </a:cxn>
            <a:cxn ang="0">
              <a:pos x="T4" y="T5"/>
            </a:cxn>
            <a:cxn ang="0">
              <a:pos x="T6" y="T7"/>
            </a:cxn>
            <a:cxn ang="0">
              <a:pos x="T8" y="T9"/>
            </a:cxn>
          </a:cxnLst>
          <a:rect l="T10" t="T11" r="T12" b="T13"/>
          <a:pathLst>
            <a:path w="548640" h="196850">
              <a:moveTo>
                <a:pt x="548639" y="0"/>
              </a:moveTo>
              <a:lnTo>
                <a:pt x="0" y="0"/>
              </a:lnTo>
              <a:lnTo>
                <a:pt x="0" y="196595"/>
              </a:lnTo>
              <a:lnTo>
                <a:pt x="548639" y="196595"/>
              </a:lnTo>
              <a:lnTo>
                <a:pt x="548639" y="0"/>
              </a:lnTo>
              <a:close/>
            </a:path>
          </a:pathLst>
        </a:custGeom>
        <a:solidFill>
          <a:srgbClr val="FFFFFF">
            <a:alpha val="50195"/>
          </a:srgbClr>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358140</xdr:colOff>
      <xdr:row>23</xdr:row>
      <xdr:rowOff>1432560</xdr:rowOff>
    </xdr:from>
    <xdr:to>
      <xdr:col>21</xdr:col>
      <xdr:colOff>906780</xdr:colOff>
      <xdr:row>23</xdr:row>
      <xdr:rowOff>1630680</xdr:rowOff>
    </xdr:to>
    <xdr:sp macro="" textlink="">
      <xdr:nvSpPr>
        <xdr:cNvPr id="2" name="Shape 55">
          <a:extLst>
            <a:ext uri="{FF2B5EF4-FFF2-40B4-BE49-F238E27FC236}">
              <a16:creationId xmlns:a16="http://schemas.microsoft.com/office/drawing/2014/main" id="{3B4D64FD-C331-4CE1-8E07-466B3C27491B}"/>
            </a:ext>
          </a:extLst>
        </xdr:cNvPr>
        <xdr:cNvSpPr>
          <a:spLocks/>
        </xdr:cNvSpPr>
      </xdr:nvSpPr>
      <xdr:spPr bwMode="auto">
        <a:xfrm>
          <a:off x="6012180" y="6202680"/>
          <a:ext cx="548640" cy="198120"/>
        </a:xfrm>
        <a:custGeom>
          <a:avLst/>
          <a:gdLst>
            <a:gd name="T0" fmla="*/ 548639 w 548640"/>
            <a:gd name="T1" fmla="*/ 0 h 196850"/>
            <a:gd name="T2" fmla="*/ 0 w 548640"/>
            <a:gd name="T3" fmla="*/ 0 h 196850"/>
            <a:gd name="T4" fmla="*/ 0 w 548640"/>
            <a:gd name="T5" fmla="*/ 196595 h 196850"/>
            <a:gd name="T6" fmla="*/ 548639 w 548640"/>
            <a:gd name="T7" fmla="*/ 196595 h 196850"/>
            <a:gd name="T8" fmla="*/ 548639 w 548640"/>
            <a:gd name="T9" fmla="*/ 0 h 196850"/>
            <a:gd name="T10" fmla="*/ 0 w 548640"/>
            <a:gd name="T11" fmla="*/ 0 h 196850"/>
            <a:gd name="T12" fmla="*/ 548640 w 548640"/>
            <a:gd name="T13" fmla="*/ 196850 h 196850"/>
          </a:gdLst>
          <a:ahLst/>
          <a:cxnLst>
            <a:cxn ang="0">
              <a:pos x="T0" y="T1"/>
            </a:cxn>
            <a:cxn ang="0">
              <a:pos x="T2" y="T3"/>
            </a:cxn>
            <a:cxn ang="0">
              <a:pos x="T4" y="T5"/>
            </a:cxn>
            <a:cxn ang="0">
              <a:pos x="T6" y="T7"/>
            </a:cxn>
            <a:cxn ang="0">
              <a:pos x="T8" y="T9"/>
            </a:cxn>
          </a:cxnLst>
          <a:rect l="T10" t="T11" r="T12" b="T13"/>
          <a:pathLst>
            <a:path w="548640" h="196850">
              <a:moveTo>
                <a:pt x="548639" y="0"/>
              </a:moveTo>
              <a:lnTo>
                <a:pt x="0" y="0"/>
              </a:lnTo>
              <a:lnTo>
                <a:pt x="0" y="196595"/>
              </a:lnTo>
              <a:lnTo>
                <a:pt x="548639" y="196595"/>
              </a:lnTo>
              <a:lnTo>
                <a:pt x="548639" y="0"/>
              </a:lnTo>
              <a:close/>
            </a:path>
          </a:pathLst>
        </a:custGeom>
        <a:solidFill>
          <a:srgbClr val="FFFFFF">
            <a:alpha val="50195"/>
          </a:srgbClr>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52</xdr:row>
      <xdr:rowOff>167640</xdr:rowOff>
    </xdr:from>
    <xdr:to>
      <xdr:col>7</xdr:col>
      <xdr:colOff>0</xdr:colOff>
      <xdr:row>52</xdr:row>
      <xdr:rowOff>175260</xdr:rowOff>
    </xdr:to>
    <xdr:cxnSp macro="">
      <xdr:nvCxnSpPr>
        <xdr:cNvPr id="2" name="Connecteur droit avec flèche 1">
          <a:extLst>
            <a:ext uri="{FF2B5EF4-FFF2-40B4-BE49-F238E27FC236}">
              <a16:creationId xmlns:a16="http://schemas.microsoft.com/office/drawing/2014/main" id="{00000000-0008-0000-0400-000002000000}"/>
            </a:ext>
          </a:extLst>
        </xdr:cNvPr>
        <xdr:cNvCxnSpPr/>
      </xdr:nvCxnSpPr>
      <xdr:spPr>
        <a:xfrm flipV="1">
          <a:off x="5562600" y="14287500"/>
          <a:ext cx="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168519</xdr:colOff>
      <xdr:row>12</xdr:row>
      <xdr:rowOff>102577</xdr:rowOff>
    </xdr:from>
    <xdr:to>
      <xdr:col>4</xdr:col>
      <xdr:colOff>395653</xdr:colOff>
      <xdr:row>13</xdr:row>
      <xdr:rowOff>168520</xdr:rowOff>
    </xdr:to>
    <xdr:sp macro="" textlink="">
      <xdr:nvSpPr>
        <xdr:cNvPr id="3" name="Flèche : haut 2">
          <a:extLst>
            <a:ext uri="{FF2B5EF4-FFF2-40B4-BE49-F238E27FC236}">
              <a16:creationId xmlns:a16="http://schemas.microsoft.com/office/drawing/2014/main" id="{00000000-0008-0000-0400-000003000000}"/>
            </a:ext>
          </a:extLst>
        </xdr:cNvPr>
        <xdr:cNvSpPr/>
      </xdr:nvSpPr>
      <xdr:spPr>
        <a:xfrm>
          <a:off x="3875942" y="2586404"/>
          <a:ext cx="227134" cy="26377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448407</xdr:colOff>
      <xdr:row>12</xdr:row>
      <xdr:rowOff>99646</xdr:rowOff>
    </xdr:from>
    <xdr:to>
      <xdr:col>8</xdr:col>
      <xdr:colOff>675541</xdr:colOff>
      <xdr:row>13</xdr:row>
      <xdr:rowOff>165589</xdr:rowOff>
    </xdr:to>
    <xdr:sp macro="" textlink="">
      <xdr:nvSpPr>
        <xdr:cNvPr id="7" name="Flèche : haut 6">
          <a:extLst>
            <a:ext uri="{FF2B5EF4-FFF2-40B4-BE49-F238E27FC236}">
              <a16:creationId xmlns:a16="http://schemas.microsoft.com/office/drawing/2014/main" id="{00000000-0008-0000-0400-000007000000}"/>
            </a:ext>
          </a:extLst>
        </xdr:cNvPr>
        <xdr:cNvSpPr/>
      </xdr:nvSpPr>
      <xdr:spPr>
        <a:xfrm>
          <a:off x="8150469" y="2590800"/>
          <a:ext cx="227134" cy="26523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pimarn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K28"/>
  <sheetViews>
    <sheetView topLeftCell="A18" zoomScale="115" zoomScaleNormal="115" workbookViewId="0">
      <selection activeCell="B19" sqref="B19"/>
    </sheetView>
  </sheetViews>
  <sheetFormatPr baseColWidth="10" defaultColWidth="8.77734375" defaultRowHeight="13.2"/>
  <cols>
    <col min="1" max="1" width="14" bestFit="1" customWidth="1"/>
    <col min="2" max="2" width="14" customWidth="1"/>
    <col min="3" max="3" width="25.77734375" customWidth="1"/>
    <col min="4" max="4" width="12.33203125" bestFit="1" customWidth="1"/>
    <col min="5" max="5" width="49.77734375" customWidth="1"/>
  </cols>
  <sheetData>
    <row r="1" spans="1:5" ht="151.19999999999999" customHeight="1">
      <c r="A1" s="180" t="s">
        <v>96</v>
      </c>
      <c r="B1" s="181"/>
      <c r="C1" s="181"/>
      <c r="D1" s="181"/>
      <c r="E1" s="181"/>
    </row>
    <row r="2" spans="1:5" ht="30.6" customHeight="1">
      <c r="A2" s="184" t="s">
        <v>120</v>
      </c>
      <c r="B2" s="185"/>
      <c r="C2" s="185"/>
      <c r="D2" s="185"/>
      <c r="E2" s="185"/>
    </row>
    <row r="3" spans="1:5" ht="58.8" customHeight="1">
      <c r="A3" s="93"/>
      <c r="B3" s="94"/>
      <c r="C3" s="94"/>
      <c r="D3" s="94"/>
      <c r="E3" s="94"/>
    </row>
    <row r="4" spans="1:5" ht="24.9" customHeight="1">
      <c r="A4" s="88" t="s">
        <v>64</v>
      </c>
      <c r="B4" s="182" t="s">
        <v>94</v>
      </c>
      <c r="C4" s="183"/>
      <c r="D4" s="88" t="s">
        <v>65</v>
      </c>
      <c r="E4" s="91"/>
    </row>
    <row r="5" spans="1:5" ht="24.9" customHeight="1">
      <c r="A5" s="66"/>
      <c r="B5" s="90"/>
      <c r="C5" s="90"/>
      <c r="D5" s="66"/>
      <c r="E5" s="90"/>
    </row>
    <row r="6" spans="1:5" ht="24.9" customHeight="1">
      <c r="A6" s="88" t="s">
        <v>52</v>
      </c>
      <c r="B6" s="182"/>
      <c r="C6" s="176"/>
      <c r="D6" s="88"/>
      <c r="E6" s="92"/>
    </row>
    <row r="7" spans="1:5" ht="24.9" customHeight="1">
      <c r="A7" s="66"/>
      <c r="B7" s="90"/>
      <c r="C7" s="90"/>
      <c r="D7" s="66"/>
      <c r="E7" s="90"/>
    </row>
    <row r="8" spans="1:5" ht="24.9" customHeight="1">
      <c r="A8" s="153" t="s">
        <v>100</v>
      </c>
      <c r="B8" s="182"/>
      <c r="C8" s="176"/>
      <c r="D8" s="88" t="s">
        <v>98</v>
      </c>
      <c r="E8" s="158"/>
    </row>
    <row r="9" spans="1:5" ht="24.9" customHeight="1">
      <c r="A9" s="66"/>
      <c r="B9" s="90"/>
      <c r="C9" s="90"/>
      <c r="D9" s="66"/>
      <c r="E9" s="90"/>
    </row>
    <row r="10" spans="1:5" ht="24.9" customHeight="1">
      <c r="A10" s="88" t="s">
        <v>66</v>
      </c>
      <c r="B10" s="182"/>
      <c r="C10" s="175"/>
      <c r="D10" s="152" t="s">
        <v>68</v>
      </c>
      <c r="E10" s="151"/>
    </row>
    <row r="11" spans="1:5" ht="24.9" customHeight="1">
      <c r="A11" s="66"/>
      <c r="B11" s="90"/>
      <c r="C11" s="90"/>
      <c r="D11" s="66"/>
      <c r="E11" s="90"/>
    </row>
    <row r="12" spans="1:5" ht="24.9" customHeight="1">
      <c r="A12" s="88" t="s">
        <v>67</v>
      </c>
      <c r="B12" s="167"/>
      <c r="C12" s="168"/>
      <c r="D12" s="88" t="s">
        <v>97</v>
      </c>
      <c r="E12" s="96"/>
    </row>
    <row r="13" spans="1:5" ht="24.9" customHeight="1">
      <c r="A13" s="89"/>
      <c r="B13" s="66"/>
      <c r="C13" s="66"/>
      <c r="D13" s="66"/>
      <c r="E13" s="66"/>
    </row>
    <row r="14" spans="1:5" ht="24.9" customHeight="1">
      <c r="A14" s="89" t="s">
        <v>61</v>
      </c>
      <c r="B14" s="174"/>
      <c r="C14" s="175"/>
      <c r="D14" s="175"/>
      <c r="E14" s="176"/>
    </row>
    <row r="15" spans="1:5" ht="35.4" customHeight="1">
      <c r="A15" s="1"/>
      <c r="B15" s="2"/>
      <c r="C15" s="2"/>
      <c r="D15" s="2"/>
      <c r="E15" s="2"/>
    </row>
    <row r="16" spans="1:5" ht="35.4" customHeight="1">
      <c r="A16" s="178" t="s">
        <v>99</v>
      </c>
      <c r="B16" s="178"/>
      <c r="C16" s="178"/>
      <c r="D16" s="178"/>
      <c r="E16" s="178"/>
    </row>
    <row r="17" spans="1:11" ht="6.6" customHeight="1">
      <c r="A17" s="179"/>
      <c r="B17" s="179"/>
      <c r="C17" s="179"/>
      <c r="D17" s="179"/>
      <c r="E17" s="179"/>
    </row>
    <row r="18" spans="1:11" ht="24.9" customHeight="1">
      <c r="A18" s="172"/>
      <c r="B18" s="173"/>
      <c r="C18" s="173"/>
      <c r="D18" s="173"/>
      <c r="E18" s="173"/>
    </row>
    <row r="19" spans="1:11" ht="72.599999999999994" customHeight="1">
      <c r="A19" s="13"/>
      <c r="B19" s="87"/>
      <c r="C19" s="169" t="s">
        <v>111</v>
      </c>
      <c r="D19" s="170"/>
      <c r="E19" s="170"/>
    </row>
    <row r="20" spans="1:11" ht="9.6" customHeight="1">
      <c r="A20" s="13"/>
      <c r="B20" s="85"/>
      <c r="C20" s="16"/>
      <c r="D20" s="15"/>
      <c r="E20" s="15"/>
    </row>
    <row r="21" spans="1:11" ht="72" customHeight="1">
      <c r="A21" s="13"/>
      <c r="B21" s="87"/>
      <c r="C21" s="166" t="s">
        <v>118</v>
      </c>
      <c r="D21" s="171"/>
      <c r="E21" s="171"/>
      <c r="F21" s="14"/>
      <c r="K21" s="86"/>
    </row>
    <row r="22" spans="1:11" ht="10.199999999999999" customHeight="1">
      <c r="A22" s="13"/>
      <c r="B22" s="75"/>
      <c r="C22" s="35"/>
      <c r="D22" s="9"/>
      <c r="E22" s="9"/>
      <c r="F22" s="14"/>
    </row>
    <row r="23" spans="1:11" ht="69.75" customHeight="1">
      <c r="A23" s="13"/>
      <c r="B23" s="87"/>
      <c r="C23" s="165" t="s">
        <v>137</v>
      </c>
      <c r="D23" s="165"/>
      <c r="E23" s="165"/>
    </row>
    <row r="24" spans="1:11" ht="9" customHeight="1">
      <c r="A24" s="13"/>
      <c r="B24" s="75"/>
      <c r="C24" s="36"/>
      <c r="D24" s="36"/>
      <c r="E24" s="36"/>
    </row>
    <row r="25" spans="1:11" ht="72" customHeight="1">
      <c r="B25" s="87"/>
      <c r="C25" s="166" t="s">
        <v>117</v>
      </c>
      <c r="D25" s="165"/>
      <c r="E25" s="165"/>
      <c r="F25" s="17"/>
    </row>
    <row r="26" spans="1:11" ht="17.399999999999999" customHeight="1">
      <c r="C26" s="95"/>
      <c r="D26" s="36"/>
      <c r="E26" s="36"/>
      <c r="F26" s="17"/>
    </row>
    <row r="27" spans="1:11" ht="148.19999999999999" customHeight="1">
      <c r="A27" s="177" t="s">
        <v>126</v>
      </c>
      <c r="B27" s="177"/>
      <c r="C27" s="177"/>
      <c r="D27" s="177"/>
      <c r="E27" s="177"/>
      <c r="F27" s="14"/>
    </row>
    <row r="28" spans="1:11" ht="9.6" customHeight="1">
      <c r="A28" s="163"/>
      <c r="B28" s="164"/>
      <c r="C28" s="164"/>
      <c r="D28" s="164"/>
      <c r="E28" s="164"/>
      <c r="F28" s="14"/>
    </row>
  </sheetData>
  <sheetProtection algorithmName="SHA-512" hashValue="FBVV9LLMkoNDxq8c8xtKeZvPdnkJkNRmNlTDm/JLeSooWX3co50OpTsKVFxBwE7QE1J5hMxs1A5shDLBodMTHA==" saltValue="UdRQ72eKAe1uH0yBluHrbg==" spinCount="100000" sheet="1" selectLockedCells="1"/>
  <mergeCells count="17">
    <mergeCell ref="A1:E1"/>
    <mergeCell ref="B10:C10"/>
    <mergeCell ref="B8:C8"/>
    <mergeCell ref="B4:C4"/>
    <mergeCell ref="B6:C6"/>
    <mergeCell ref="A2:E2"/>
    <mergeCell ref="A28:E28"/>
    <mergeCell ref="C23:E23"/>
    <mergeCell ref="C25:E25"/>
    <mergeCell ref="B12:C12"/>
    <mergeCell ref="C19:E19"/>
    <mergeCell ref="C21:E21"/>
    <mergeCell ref="A18:E18"/>
    <mergeCell ref="B14:E14"/>
    <mergeCell ref="A27:E27"/>
    <mergeCell ref="A16:E16"/>
    <mergeCell ref="A17:E17"/>
  </mergeCells>
  <dataValidations count="1">
    <dataValidation type="list" allowBlank="1" showInputMessage="1" showErrorMessage="1" sqref="B19:B26" xr:uid="{00000000-0002-0000-0000-000000000000}">
      <formula1>choixsyndic</formula1>
    </dataValidation>
  </dataValidations>
  <hyperlinks>
    <hyperlink ref="A27" r:id="rId1" display="http://www.apimarne.fr/" xr:uid="{00000000-0004-0000-0000-000000000000}"/>
  </hyperlinks>
  <pageMargins left="0.7" right="0.7" top="0.75" bottom="0.75" header="0.3" footer="0.3"/>
  <pageSetup paperSize="9" scale="6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V49"/>
  <sheetViews>
    <sheetView showZeros="0" topLeftCell="B4" zoomScale="85" zoomScaleNormal="85" workbookViewId="0">
      <selection activeCell="Q20" sqref="Q20"/>
    </sheetView>
  </sheetViews>
  <sheetFormatPr baseColWidth="10" defaultColWidth="8.77734375" defaultRowHeight="13.2"/>
  <cols>
    <col min="1" max="1" width="2.6640625" customWidth="1"/>
    <col min="2" max="2" width="19.44140625" customWidth="1"/>
    <col min="3" max="3" width="4.77734375" customWidth="1"/>
    <col min="4" max="4" width="8.109375" customWidth="1"/>
    <col min="5" max="5" width="8.44140625" customWidth="1"/>
    <col min="6" max="6" width="1.109375" customWidth="1"/>
    <col min="7" max="7" width="1.44140625" customWidth="1"/>
    <col min="8" max="8" width="11.44140625" customWidth="1"/>
    <col min="9" max="9" width="1.33203125" customWidth="1"/>
    <col min="10" max="10" width="2.6640625" customWidth="1"/>
    <col min="11" max="11" width="5.44140625" customWidth="1"/>
    <col min="12" max="12" width="3.109375" customWidth="1"/>
    <col min="13" max="13" width="5.77734375" customWidth="1"/>
    <col min="14" max="14" width="10" customWidth="1"/>
    <col min="15" max="15" width="2" customWidth="1"/>
    <col min="16" max="16" width="3.44140625" customWidth="1"/>
    <col min="17" max="17" width="6.6640625" customWidth="1"/>
    <col min="18" max="18" width="2.44140625" customWidth="1"/>
    <col min="19" max="19" width="9.44140625" customWidth="1"/>
    <col min="20" max="20" width="4.6640625" customWidth="1"/>
    <col min="21" max="21" width="7.33203125" customWidth="1"/>
    <col min="22" max="22" width="9.33203125" customWidth="1"/>
  </cols>
  <sheetData>
    <row r="1" spans="1:22" ht="30.6" customHeight="1">
      <c r="A1" s="188" t="s">
        <v>26</v>
      </c>
      <c r="B1" s="189"/>
      <c r="C1" s="190" t="str">
        <f>Informations!B4</f>
        <v xml:space="preserve"> </v>
      </c>
      <c r="D1" s="191"/>
      <c r="E1" s="191"/>
      <c r="F1" s="191"/>
      <c r="G1" s="191"/>
      <c r="H1" s="191"/>
      <c r="I1" s="191"/>
      <c r="J1" s="192"/>
      <c r="K1" s="10"/>
      <c r="L1" s="188" t="s">
        <v>27</v>
      </c>
      <c r="M1" s="189"/>
      <c r="N1" s="189"/>
      <c r="O1" s="190">
        <f>Informations!E4</f>
        <v>0</v>
      </c>
      <c r="P1" s="191"/>
      <c r="Q1" s="191"/>
      <c r="R1" s="191"/>
      <c r="S1" s="191"/>
      <c r="T1" s="191"/>
      <c r="U1" s="191"/>
      <c r="V1" s="192"/>
    </row>
    <row r="2" spans="1:22" ht="107.25" customHeight="1">
      <c r="A2" s="202" t="s">
        <v>15</v>
      </c>
      <c r="B2" s="202"/>
      <c r="C2" s="202"/>
      <c r="D2" s="202"/>
      <c r="E2" s="202"/>
      <c r="F2" s="202"/>
      <c r="G2" s="202"/>
      <c r="H2" s="202"/>
      <c r="I2" s="202"/>
      <c r="J2" s="202"/>
      <c r="K2" s="202"/>
      <c r="L2" s="202"/>
      <c r="M2" s="202"/>
      <c r="N2" s="202"/>
      <c r="O2" s="202"/>
      <c r="P2" s="202"/>
      <c r="Q2" s="202"/>
      <c r="R2" s="202"/>
      <c r="S2" s="202"/>
      <c r="T2" s="202"/>
      <c r="U2" s="202"/>
      <c r="V2" s="202"/>
    </row>
    <row r="3" spans="1:22" ht="13.2" customHeight="1">
      <c r="A3" s="203" t="s">
        <v>55</v>
      </c>
      <c r="B3" s="199"/>
      <c r="C3" s="199"/>
      <c r="D3" s="199"/>
      <c r="E3" s="199"/>
      <c r="F3" s="199"/>
      <c r="G3" s="199"/>
      <c r="H3" s="199"/>
      <c r="I3" s="199"/>
      <c r="J3" s="199"/>
      <c r="K3" s="199"/>
      <c r="L3" s="199"/>
      <c r="M3" s="199"/>
      <c r="N3" s="199"/>
      <c r="O3" s="199"/>
      <c r="P3" s="193"/>
      <c r="Q3" s="194"/>
      <c r="R3" s="2"/>
      <c r="S3" s="2"/>
      <c r="T3" s="195">
        <v>26</v>
      </c>
      <c r="U3" s="196"/>
      <c r="V3" s="2"/>
    </row>
    <row r="4" spans="1:22" ht="18.45" customHeight="1">
      <c r="A4" s="199"/>
      <c r="B4" s="199"/>
      <c r="C4" s="199"/>
      <c r="D4" s="199"/>
      <c r="E4" s="199"/>
      <c r="F4" s="199"/>
      <c r="G4" s="199"/>
      <c r="H4" s="199"/>
      <c r="I4" s="199"/>
      <c r="J4" s="199"/>
      <c r="K4" s="199"/>
      <c r="L4" s="199"/>
      <c r="M4" s="199"/>
      <c r="N4" s="199"/>
      <c r="O4" s="199"/>
      <c r="P4" s="194"/>
      <c r="Q4" s="194"/>
      <c r="R4" s="1"/>
      <c r="S4" s="1"/>
      <c r="T4" s="196"/>
      <c r="U4" s="196"/>
      <c r="V4" s="11"/>
    </row>
    <row r="5" spans="1:22" ht="36.450000000000003" customHeight="1">
      <c r="A5" s="2"/>
      <c r="B5" s="2"/>
      <c r="C5" s="2"/>
      <c r="D5" s="2"/>
      <c r="E5" s="2"/>
      <c r="F5" s="2"/>
      <c r="G5" s="2"/>
      <c r="H5" s="2"/>
      <c r="I5" s="2"/>
      <c r="J5" s="2"/>
      <c r="K5" s="2"/>
      <c r="L5" s="2"/>
      <c r="M5" s="2"/>
      <c r="N5" s="2"/>
      <c r="O5" s="2"/>
      <c r="P5" s="2"/>
      <c r="Q5" s="2"/>
      <c r="R5" s="2"/>
      <c r="S5" s="2"/>
      <c r="T5" s="2"/>
      <c r="U5" s="11"/>
      <c r="V5" s="11"/>
    </row>
    <row r="6" spans="1:22" ht="19.5" customHeight="1">
      <c r="A6" s="204" t="s">
        <v>119</v>
      </c>
      <c r="B6" s="199"/>
      <c r="C6" s="199"/>
      <c r="D6" s="199"/>
      <c r="E6" s="199"/>
      <c r="F6" s="199"/>
      <c r="G6" s="199"/>
      <c r="H6" s="199"/>
      <c r="I6" s="199"/>
      <c r="J6" s="199"/>
      <c r="K6" s="199"/>
      <c r="L6" s="199"/>
      <c r="M6" s="199"/>
      <c r="N6" s="199"/>
      <c r="O6" s="199"/>
      <c r="P6" s="199"/>
      <c r="Q6" s="199"/>
      <c r="R6" s="199"/>
      <c r="S6" s="199"/>
      <c r="T6" s="199"/>
      <c r="U6" s="199"/>
      <c r="V6" s="199"/>
    </row>
    <row r="7" spans="1:22" ht="13.5" customHeight="1">
      <c r="A7" s="207" t="s">
        <v>16</v>
      </c>
      <c r="B7" s="207"/>
      <c r="C7" s="2"/>
      <c r="D7" s="2"/>
      <c r="E7" s="2"/>
      <c r="F7" s="2"/>
      <c r="G7" s="2"/>
      <c r="H7" s="2"/>
      <c r="I7" s="2"/>
      <c r="J7" s="2"/>
      <c r="K7" s="2"/>
      <c r="L7" s="2"/>
      <c r="M7" s="2"/>
      <c r="N7" s="2"/>
      <c r="O7" s="2"/>
      <c r="P7" s="2"/>
      <c r="Q7" s="2"/>
      <c r="R7" s="2"/>
      <c r="S7" s="2"/>
      <c r="T7" s="2"/>
      <c r="U7" s="2"/>
      <c r="V7" s="2"/>
    </row>
    <row r="8" spans="1:22" ht="6" customHeight="1">
      <c r="A8" s="207"/>
      <c r="B8" s="207"/>
      <c r="C8" s="1"/>
      <c r="D8" s="1"/>
      <c r="E8" s="1"/>
      <c r="F8" s="1"/>
      <c r="G8" s="1"/>
      <c r="H8" s="1"/>
      <c r="I8" s="1"/>
      <c r="J8" s="1"/>
      <c r="K8" s="1"/>
      <c r="L8" s="1"/>
      <c r="M8" s="1"/>
      <c r="N8" s="1"/>
      <c r="O8" s="1"/>
      <c r="P8" s="1"/>
      <c r="Q8" s="1"/>
      <c r="R8" s="1"/>
      <c r="S8" s="1"/>
      <c r="T8" s="12"/>
      <c r="U8" s="12"/>
      <c r="V8" s="1"/>
    </row>
    <row r="9" spans="1:22" ht="22.95" customHeight="1">
      <c r="B9" s="161"/>
      <c r="C9" s="161"/>
      <c r="D9" s="25">
        <v>0.4</v>
      </c>
      <c r="E9" s="157" t="s">
        <v>128</v>
      </c>
      <c r="F9" s="157"/>
      <c r="G9" s="2"/>
      <c r="H9" s="155"/>
      <c r="I9" s="2"/>
      <c r="J9" s="208" t="s">
        <v>28</v>
      </c>
      <c r="K9" s="208"/>
      <c r="L9" s="2"/>
      <c r="M9" s="2"/>
      <c r="N9" s="2"/>
      <c r="O9" s="2"/>
      <c r="P9" s="2"/>
      <c r="Q9" s="2"/>
      <c r="R9" s="2"/>
      <c r="S9" s="26" t="s">
        <v>22</v>
      </c>
      <c r="T9" s="200">
        <f>D9*H9</f>
        <v>0</v>
      </c>
      <c r="U9" s="201"/>
      <c r="V9" s="2"/>
    </row>
    <row r="10" spans="1:22" ht="27" customHeight="1">
      <c r="B10" s="161"/>
      <c r="C10" s="161"/>
      <c r="D10" s="12"/>
      <c r="E10" s="157"/>
      <c r="F10" s="157"/>
      <c r="G10" s="1"/>
      <c r="H10" s="24"/>
      <c r="I10" s="1"/>
      <c r="J10" s="1"/>
      <c r="K10" s="1"/>
      <c r="L10" s="1"/>
      <c r="M10" s="1"/>
      <c r="N10" s="1"/>
      <c r="O10" s="1"/>
      <c r="P10" s="1"/>
      <c r="Q10" s="1"/>
      <c r="R10" s="1"/>
      <c r="S10" s="1"/>
      <c r="T10" s="12"/>
      <c r="U10" s="12"/>
      <c r="V10" s="1"/>
    </row>
    <row r="11" spans="1:22" ht="36.6" customHeight="1">
      <c r="A11" s="160" t="s">
        <v>127</v>
      </c>
      <c r="B11" s="161"/>
      <c r="C11" s="161"/>
      <c r="D11" s="12"/>
      <c r="E11" s="157"/>
      <c r="F11" s="157"/>
      <c r="G11" s="2"/>
      <c r="H11" s="2"/>
      <c r="I11" s="2"/>
      <c r="J11" s="2"/>
      <c r="K11" s="2"/>
      <c r="L11" s="2"/>
      <c r="M11" s="2"/>
      <c r="N11" s="2"/>
      <c r="O11" s="2"/>
      <c r="P11" s="2"/>
      <c r="Q11" s="2"/>
      <c r="R11" s="2"/>
      <c r="S11" s="2"/>
      <c r="T11" s="2"/>
      <c r="U11" s="2"/>
      <c r="V11" s="2"/>
    </row>
    <row r="12" spans="1:22" ht="94.8" customHeight="1">
      <c r="A12" s="205" t="s">
        <v>121</v>
      </c>
      <c r="B12" s="206"/>
      <c r="C12" s="206"/>
      <c r="D12" s="206"/>
      <c r="E12" s="206"/>
      <c r="F12" s="206"/>
      <c r="G12" s="206"/>
      <c r="H12" s="206"/>
      <c r="I12" s="206"/>
      <c r="J12" s="206"/>
      <c r="K12" s="206"/>
      <c r="L12" s="206"/>
      <c r="M12" s="206"/>
      <c r="N12" s="206"/>
      <c r="O12" s="206"/>
      <c r="P12" s="206"/>
      <c r="Q12" s="206"/>
      <c r="R12" s="206"/>
      <c r="S12" s="206"/>
      <c r="T12" s="206"/>
      <c r="U12" s="206"/>
      <c r="V12" s="206"/>
    </row>
    <row r="13" spans="1:22" ht="5.25" customHeight="1">
      <c r="A13" s="1"/>
      <c r="B13" s="1"/>
      <c r="C13" s="1"/>
      <c r="D13" s="1"/>
      <c r="E13" s="1"/>
      <c r="F13" s="1"/>
      <c r="G13" s="1"/>
      <c r="H13" s="1"/>
      <c r="I13" s="1"/>
      <c r="J13" s="1"/>
      <c r="K13" s="1"/>
      <c r="L13" s="1"/>
      <c r="M13" s="1"/>
      <c r="N13" s="1"/>
      <c r="O13" s="1"/>
      <c r="P13" s="1"/>
      <c r="Q13" s="1"/>
      <c r="R13" s="1"/>
      <c r="S13" s="1"/>
      <c r="T13" s="361">
        <f>'Assurances Reims et Epernay'!V26+'Assurances Reims et Epernay'!V28+'Assurances Reims et Epernay'!V30+' Assurances Châlons et Vitry'!V26+' Assurances Châlons et Vitry'!V28+' Assurances Châlons et Vitry'!V30</f>
        <v>0</v>
      </c>
      <c r="U13" s="361"/>
      <c r="V13" s="1"/>
    </row>
    <row r="14" spans="1:22" ht="5.25" customHeight="1">
      <c r="A14" s="1"/>
      <c r="B14" s="1"/>
      <c r="C14" s="1"/>
      <c r="D14" s="1"/>
      <c r="E14" s="1"/>
      <c r="F14" s="1"/>
      <c r="G14" s="1"/>
      <c r="H14" s="27">
        <v>0</v>
      </c>
      <c r="I14" s="27"/>
      <c r="J14" s="27"/>
      <c r="K14" s="1"/>
      <c r="L14" s="1"/>
      <c r="M14" s="1"/>
      <c r="N14" s="1"/>
      <c r="O14" s="1"/>
      <c r="P14" s="1"/>
      <c r="Q14" s="1"/>
      <c r="R14" s="1"/>
      <c r="S14" s="1"/>
      <c r="T14" s="361"/>
      <c r="U14" s="361"/>
      <c r="V14" s="1"/>
    </row>
    <row r="15" spans="1:22" ht="17.25" customHeight="1">
      <c r="A15" s="198" t="s">
        <v>53</v>
      </c>
      <c r="B15" s="199"/>
      <c r="C15" s="199"/>
      <c r="D15" s="199"/>
      <c r="E15" s="199"/>
      <c r="F15" s="1"/>
      <c r="G15" s="1"/>
      <c r="H15" s="34">
        <f>'Assurances Reims et Epernay'!M26+'Assurances Reims et Epernay'!M28+'Assurances Reims et Epernay'!M30+' Assurances Châlons et Vitry'!M26+' Assurances Châlons et Vitry'!M28+' Assurances Châlons et Vitry'!M30</f>
        <v>0</v>
      </c>
      <c r="I15" s="27"/>
      <c r="J15" s="27"/>
      <c r="K15" s="1"/>
      <c r="L15" s="1"/>
      <c r="M15" s="1"/>
      <c r="N15" s="1"/>
      <c r="O15" s="1"/>
      <c r="P15" s="1"/>
      <c r="Q15" s="1"/>
      <c r="R15" s="1"/>
      <c r="S15" s="1"/>
      <c r="T15" s="361"/>
      <c r="U15" s="361"/>
      <c r="V15" s="1"/>
    </row>
    <row r="16" spans="1:22" ht="5.25" customHeight="1">
      <c r="A16" s="1"/>
      <c r="B16" s="1"/>
      <c r="C16" s="1"/>
      <c r="D16" s="1"/>
      <c r="E16" s="1"/>
      <c r="F16" s="1"/>
      <c r="G16" s="1"/>
      <c r="H16" s="27"/>
      <c r="I16" s="27"/>
      <c r="J16" s="27"/>
      <c r="K16" s="1"/>
      <c r="L16" s="1"/>
      <c r="M16" s="1"/>
      <c r="N16" s="1"/>
      <c r="O16" s="1"/>
      <c r="P16" s="1"/>
      <c r="Q16" s="1"/>
      <c r="R16" s="1"/>
      <c r="S16" s="1"/>
      <c r="T16" s="361"/>
      <c r="U16" s="361"/>
      <c r="V16" s="1"/>
    </row>
    <row r="17" spans="1:22" ht="48" customHeight="1">
      <c r="A17" s="187" t="s">
        <v>17</v>
      </c>
      <c r="B17" s="187"/>
      <c r="C17" s="187"/>
      <c r="D17" s="187"/>
      <c r="E17" s="187"/>
      <c r="F17" s="187"/>
      <c r="G17" s="187"/>
      <c r="H17" s="187"/>
      <c r="I17" s="187"/>
      <c r="J17" s="187"/>
      <c r="K17" s="187"/>
      <c r="L17" s="187"/>
      <c r="M17" s="187"/>
      <c r="N17" s="187"/>
      <c r="O17" s="187"/>
      <c r="P17" s="187"/>
      <c r="Q17" s="187"/>
      <c r="R17" s="187"/>
      <c r="S17" s="187"/>
      <c r="T17" s="187"/>
      <c r="U17" s="187"/>
      <c r="V17" s="187"/>
    </row>
    <row r="18" spans="1:22" ht="36" customHeight="1">
      <c r="A18" s="221" t="s">
        <v>18</v>
      </c>
      <c r="B18" s="221"/>
      <c r="C18" s="221"/>
      <c r="D18" s="221"/>
      <c r="E18" s="221"/>
      <c r="F18" s="221"/>
      <c r="G18" s="221"/>
      <c r="H18" s="221"/>
      <c r="I18" s="221"/>
      <c r="J18" s="221"/>
      <c r="K18" s="221"/>
      <c r="L18" s="221"/>
      <c r="M18" s="221"/>
      <c r="N18" s="221"/>
      <c r="O18" s="221"/>
      <c r="P18" s="221"/>
      <c r="Q18" s="221"/>
      <c r="R18" s="221"/>
      <c r="S18" s="221"/>
      <c r="T18" s="221"/>
      <c r="U18" s="221"/>
      <c r="V18" s="221"/>
    </row>
    <row r="19" spans="1:22" ht="5.25" customHeight="1">
      <c r="A19" s="222" t="s">
        <v>113</v>
      </c>
      <c r="B19" s="223"/>
      <c r="C19" s="223"/>
      <c r="D19" s="223"/>
      <c r="E19" s="223"/>
      <c r="F19" s="186" t="s">
        <v>19</v>
      </c>
      <c r="G19" s="186"/>
      <c r="H19" s="186"/>
      <c r="I19" s="186"/>
      <c r="J19" s="186"/>
      <c r="K19" s="186"/>
      <c r="L19" s="186"/>
      <c r="M19" s="186"/>
      <c r="N19" s="1"/>
      <c r="O19" s="1"/>
      <c r="P19" s="1"/>
      <c r="Q19" s="2"/>
      <c r="R19" s="1"/>
      <c r="S19" s="1"/>
      <c r="T19" s="12"/>
      <c r="U19" s="12"/>
      <c r="V19" s="1"/>
    </row>
    <row r="20" spans="1:22" ht="25.5" customHeight="1">
      <c r="A20" s="223"/>
      <c r="B20" s="223"/>
      <c r="C20" s="223"/>
      <c r="D20" s="223"/>
      <c r="E20" s="223"/>
      <c r="F20" s="186"/>
      <c r="G20" s="186"/>
      <c r="H20" s="186"/>
      <c r="I20" s="186"/>
      <c r="J20" s="186"/>
      <c r="K20" s="186"/>
      <c r="L20" s="186"/>
      <c r="M20" s="186"/>
      <c r="N20" s="28">
        <v>28</v>
      </c>
      <c r="O20" s="2"/>
      <c r="P20" s="2"/>
      <c r="Q20" s="154"/>
      <c r="R20" s="2"/>
      <c r="S20" s="2"/>
      <c r="T20" s="197">
        <f>N20*Q20</f>
        <v>0</v>
      </c>
      <c r="U20" s="217"/>
      <c r="V20" s="2"/>
    </row>
    <row r="21" spans="1:22" ht="5.25" customHeight="1">
      <c r="A21" s="223"/>
      <c r="B21" s="223"/>
      <c r="C21" s="223"/>
      <c r="D21" s="223"/>
      <c r="E21" s="223"/>
      <c r="F21" s="186"/>
      <c r="G21" s="186"/>
      <c r="H21" s="186"/>
      <c r="I21" s="186"/>
      <c r="J21" s="186"/>
      <c r="K21" s="186"/>
      <c r="L21" s="186"/>
      <c r="M21" s="186"/>
      <c r="N21" s="1"/>
      <c r="O21" s="1"/>
      <c r="P21" s="1"/>
      <c r="Q21" s="2"/>
      <c r="R21" s="1"/>
      <c r="S21" s="1"/>
      <c r="T21" s="12"/>
      <c r="U21" s="12"/>
      <c r="V21" s="1"/>
    </row>
    <row r="22" spans="1:22" ht="7.2" customHeight="1">
      <c r="A22" s="223"/>
      <c r="B22" s="223"/>
      <c r="C22" s="223"/>
      <c r="D22" s="223"/>
      <c r="E22" s="223"/>
      <c r="F22" s="186"/>
      <c r="G22" s="186"/>
      <c r="H22" s="186"/>
      <c r="I22" s="186"/>
      <c r="J22" s="186"/>
      <c r="K22" s="186"/>
      <c r="L22" s="186"/>
      <c r="M22" s="186"/>
      <c r="N22" s="1"/>
      <c r="O22" s="1"/>
      <c r="P22" s="1"/>
      <c r="Q22" s="1"/>
      <c r="R22" s="1"/>
      <c r="S22" s="1"/>
      <c r="T22" s="1"/>
      <c r="U22" s="1"/>
      <c r="V22" s="1"/>
    </row>
    <row r="23" spans="1:22" ht="15.75" customHeight="1">
      <c r="A23" s="218" t="s">
        <v>112</v>
      </c>
      <c r="B23" s="219"/>
      <c r="C23" s="219"/>
      <c r="D23" s="219"/>
      <c r="E23" s="219"/>
      <c r="F23" s="219"/>
      <c r="G23" s="219"/>
      <c r="H23" s="219"/>
      <c r="I23" s="219"/>
      <c r="J23" s="219"/>
      <c r="K23" s="219"/>
      <c r="L23" s="219"/>
      <c r="M23" s="219"/>
      <c r="N23" s="1"/>
      <c r="O23" s="1"/>
      <c r="P23" s="1"/>
      <c r="Q23" s="1"/>
      <c r="R23" s="1"/>
      <c r="S23" s="1"/>
      <c r="T23" s="1"/>
      <c r="U23" s="1"/>
      <c r="V23" s="1"/>
    </row>
    <row r="24" spans="1:22" ht="6" customHeight="1">
      <c r="A24" s="219"/>
      <c r="B24" s="219"/>
      <c r="C24" s="219"/>
      <c r="D24" s="219"/>
      <c r="E24" s="219"/>
      <c r="F24" s="219"/>
      <c r="G24" s="219"/>
      <c r="H24" s="219"/>
      <c r="I24" s="219"/>
      <c r="J24" s="219"/>
      <c r="K24" s="219"/>
      <c r="L24" s="219"/>
      <c r="M24" s="219"/>
      <c r="N24" s="1"/>
      <c r="O24" s="1"/>
      <c r="P24" s="1"/>
      <c r="Q24" s="1"/>
      <c r="R24" s="1"/>
      <c r="S24" s="1"/>
      <c r="T24" s="32"/>
      <c r="U24" s="32"/>
      <c r="V24" s="1"/>
    </row>
    <row r="25" spans="1:22" ht="24.6" customHeight="1">
      <c r="A25" s="219"/>
      <c r="B25" s="219"/>
      <c r="C25" s="219"/>
      <c r="D25" s="219"/>
      <c r="E25" s="219"/>
      <c r="F25" s="219"/>
      <c r="G25" s="219"/>
      <c r="H25" s="219"/>
      <c r="I25" s="219"/>
      <c r="J25" s="219"/>
      <c r="K25" s="219"/>
      <c r="L25" s="219"/>
      <c r="M25" s="219"/>
      <c r="N25" s="209">
        <v>31</v>
      </c>
      <c r="O25" s="2"/>
      <c r="P25" s="2"/>
      <c r="Q25" s="154"/>
      <c r="R25" s="2"/>
      <c r="S25" s="2"/>
      <c r="T25" s="197">
        <f>N25*Q25</f>
        <v>0</v>
      </c>
      <c r="U25" s="217"/>
      <c r="V25" s="2"/>
    </row>
    <row r="26" spans="1:22" ht="5.25" customHeight="1">
      <c r="A26" s="1"/>
      <c r="B26" s="1"/>
      <c r="C26" s="1"/>
      <c r="D26" s="1"/>
      <c r="E26" s="1"/>
      <c r="F26" s="1"/>
      <c r="G26" s="1"/>
      <c r="H26" s="1"/>
      <c r="I26" s="1"/>
      <c r="J26" s="1"/>
      <c r="K26" s="1"/>
      <c r="L26" s="1"/>
      <c r="M26" s="1"/>
      <c r="N26" s="209"/>
      <c r="O26" s="1"/>
      <c r="P26" s="1"/>
      <c r="Q26" s="2"/>
      <c r="R26" s="1"/>
      <c r="S26" s="1"/>
      <c r="T26" s="32"/>
      <c r="U26" s="32"/>
      <c r="V26" s="1"/>
    </row>
    <row r="27" spans="1:22" ht="5.25" customHeight="1">
      <c r="A27" s="1"/>
      <c r="B27" s="1"/>
      <c r="C27" s="1"/>
      <c r="D27" s="1"/>
      <c r="E27" s="1"/>
      <c r="F27" s="1"/>
      <c r="G27" s="1"/>
      <c r="H27" s="1"/>
      <c r="I27" s="1"/>
      <c r="J27" s="1"/>
      <c r="K27" s="1"/>
      <c r="L27" s="1"/>
      <c r="M27" s="1"/>
      <c r="N27" s="1"/>
      <c r="O27" s="1"/>
      <c r="P27" s="1"/>
      <c r="Q27" s="2"/>
      <c r="R27" s="1"/>
      <c r="S27" s="1"/>
      <c r="T27" s="32"/>
      <c r="U27" s="32"/>
      <c r="V27" s="1"/>
    </row>
    <row r="28" spans="1:22" ht="13.95" customHeight="1">
      <c r="A28" s="1"/>
      <c r="B28" s="1"/>
      <c r="C28" s="1"/>
      <c r="D28" s="1"/>
      <c r="E28" s="1"/>
      <c r="F28" s="1"/>
      <c r="G28" s="1"/>
      <c r="H28" s="1"/>
      <c r="I28" s="1"/>
      <c r="J28" s="1"/>
      <c r="K28" s="1"/>
      <c r="L28" s="1"/>
      <c r="M28" s="1"/>
      <c r="N28" s="1"/>
      <c r="O28" s="1"/>
      <c r="P28" s="1"/>
      <c r="Q28" s="2"/>
      <c r="R28" s="1"/>
      <c r="S28" s="1"/>
      <c r="T28" s="1"/>
      <c r="U28" s="1"/>
      <c r="V28" s="1"/>
    </row>
    <row r="29" spans="1:22" ht="40.200000000000003" customHeight="1">
      <c r="A29" s="220" t="s">
        <v>29</v>
      </c>
      <c r="B29" s="199"/>
      <c r="C29" s="199"/>
      <c r="D29" s="199"/>
      <c r="E29" s="199"/>
      <c r="F29" s="199"/>
      <c r="G29" s="199"/>
      <c r="H29" s="199"/>
      <c r="I29" s="199"/>
      <c r="J29" s="199"/>
      <c r="K29" s="199"/>
      <c r="L29" s="199"/>
      <c r="M29" s="3"/>
      <c r="N29" s="3"/>
      <c r="O29" s="3"/>
      <c r="P29" s="3"/>
      <c r="Q29" s="3"/>
      <c r="R29" s="3"/>
      <c r="S29" s="3"/>
      <c r="T29" s="3"/>
      <c r="U29" s="3"/>
      <c r="V29" s="3"/>
    </row>
    <row r="30" spans="1:22" ht="5.25" customHeight="1">
      <c r="A30" s="199"/>
      <c r="B30" s="199"/>
      <c r="C30" s="199"/>
      <c r="D30" s="199"/>
      <c r="E30" s="199"/>
      <c r="F30" s="199"/>
      <c r="G30" s="199"/>
      <c r="H30" s="199"/>
      <c r="I30" s="199"/>
      <c r="J30" s="199"/>
      <c r="K30" s="199"/>
      <c r="L30" s="199"/>
      <c r="M30" s="1"/>
      <c r="N30" s="1"/>
      <c r="O30" s="1"/>
      <c r="P30" s="1"/>
      <c r="Q30" s="1"/>
      <c r="R30" s="1"/>
      <c r="S30" s="1"/>
      <c r="T30" s="12"/>
      <c r="U30" s="12"/>
      <c r="V30" s="1"/>
    </row>
    <row r="31" spans="1:22" ht="25.5" customHeight="1">
      <c r="A31" s="199"/>
      <c r="B31" s="199"/>
      <c r="C31" s="199"/>
      <c r="D31" s="199"/>
      <c r="E31" s="199"/>
      <c r="F31" s="199"/>
      <c r="G31" s="199"/>
      <c r="H31" s="199"/>
      <c r="I31" s="199"/>
      <c r="J31" s="199"/>
      <c r="K31" s="199"/>
      <c r="L31" s="199"/>
      <c r="M31" s="2"/>
      <c r="N31" s="28">
        <v>33</v>
      </c>
      <c r="O31" s="2"/>
      <c r="P31" s="2"/>
      <c r="Q31" s="154"/>
      <c r="R31" s="2"/>
      <c r="S31" s="33" t="s">
        <v>22</v>
      </c>
      <c r="T31" s="197">
        <f>N31*Q31</f>
        <v>0</v>
      </c>
      <c r="U31" s="217"/>
      <c r="V31" s="2"/>
    </row>
    <row r="32" spans="1:22" ht="5.25" customHeight="1">
      <c r="A32" s="199"/>
      <c r="B32" s="199"/>
      <c r="C32" s="199"/>
      <c r="D32" s="199"/>
      <c r="E32" s="199"/>
      <c r="F32" s="199"/>
      <c r="G32" s="199"/>
      <c r="H32" s="199"/>
      <c r="I32" s="199"/>
      <c r="J32" s="199"/>
      <c r="K32" s="199"/>
      <c r="L32" s="199"/>
      <c r="M32" s="1"/>
      <c r="N32" s="1"/>
      <c r="O32" s="1"/>
      <c r="P32" s="1"/>
      <c r="Q32" s="2"/>
      <c r="R32" s="1"/>
      <c r="S32" s="1"/>
      <c r="T32" s="12"/>
      <c r="U32" s="12"/>
      <c r="V32" s="1"/>
    </row>
    <row r="33" spans="1:22" ht="5.25" customHeight="1">
      <c r="A33" s="199"/>
      <c r="B33" s="199"/>
      <c r="C33" s="199"/>
      <c r="D33" s="199"/>
      <c r="E33" s="199"/>
      <c r="F33" s="199"/>
      <c r="G33" s="199"/>
      <c r="H33" s="199"/>
      <c r="I33" s="199"/>
      <c r="J33" s="199"/>
      <c r="K33" s="199"/>
      <c r="L33" s="199"/>
      <c r="M33" s="1"/>
      <c r="N33" s="1"/>
      <c r="O33" s="1"/>
      <c r="P33" s="1"/>
      <c r="Q33" s="1"/>
      <c r="R33" s="1"/>
      <c r="S33" s="1"/>
      <c r="T33" s="30"/>
      <c r="U33" s="30"/>
      <c r="V33" s="1"/>
    </row>
    <row r="34" spans="1:22" ht="9.4499999999999993" customHeight="1">
      <c r="A34" s="199"/>
      <c r="B34" s="199"/>
      <c r="C34" s="199"/>
      <c r="D34" s="199"/>
      <c r="E34" s="199"/>
      <c r="F34" s="199"/>
      <c r="G34" s="199"/>
      <c r="H34" s="199"/>
      <c r="I34" s="199"/>
      <c r="J34" s="199"/>
      <c r="K34" s="199"/>
      <c r="L34" s="199"/>
      <c r="M34" s="1"/>
      <c r="N34" s="1"/>
      <c r="O34" s="1"/>
      <c r="P34" s="1"/>
      <c r="Q34" s="1"/>
      <c r="R34" s="1"/>
      <c r="S34" s="1"/>
      <c r="T34" s="29"/>
      <c r="U34" s="29"/>
      <c r="V34" s="1"/>
    </row>
    <row r="35" spans="1:22" ht="25.5" customHeight="1">
      <c r="A35" s="199"/>
      <c r="B35" s="199"/>
      <c r="C35" s="199"/>
      <c r="D35" s="199"/>
      <c r="E35" s="199"/>
      <c r="F35" s="199"/>
      <c r="G35" s="199"/>
      <c r="H35" s="199"/>
      <c r="I35" s="199"/>
      <c r="J35" s="199"/>
      <c r="K35" s="199"/>
      <c r="L35" s="199"/>
      <c r="M35" s="2"/>
      <c r="N35" s="28">
        <v>36</v>
      </c>
      <c r="O35" s="2"/>
      <c r="P35" s="2"/>
      <c r="Q35" s="154"/>
      <c r="R35" s="2"/>
      <c r="S35" s="33" t="s">
        <v>22</v>
      </c>
      <c r="T35" s="197">
        <f>N35*Q35</f>
        <v>0</v>
      </c>
      <c r="U35" s="217"/>
      <c r="V35" s="2"/>
    </row>
    <row r="36" spans="1:22" ht="5.25" customHeight="1">
      <c r="A36" s="199"/>
      <c r="B36" s="199"/>
      <c r="C36" s="199"/>
      <c r="D36" s="199"/>
      <c r="E36" s="199"/>
      <c r="F36" s="199"/>
      <c r="G36" s="199"/>
      <c r="H36" s="199"/>
      <c r="I36" s="199"/>
      <c r="J36" s="199"/>
      <c r="K36" s="199"/>
      <c r="L36" s="199"/>
      <c r="M36" s="1"/>
      <c r="N36" s="1"/>
      <c r="O36" s="1"/>
      <c r="P36" s="1"/>
      <c r="Q36" s="1"/>
      <c r="R36" s="1"/>
      <c r="S36" s="1"/>
      <c r="T36" s="31"/>
      <c r="U36" s="31"/>
      <c r="V36" s="1"/>
    </row>
    <row r="37" spans="1:22" ht="8.25" customHeight="1">
      <c r="A37" s="199"/>
      <c r="B37" s="199"/>
      <c r="C37" s="199"/>
      <c r="D37" s="199"/>
      <c r="E37" s="199"/>
      <c r="F37" s="199"/>
      <c r="G37" s="199"/>
      <c r="H37" s="199"/>
      <c r="I37" s="199"/>
      <c r="J37" s="199"/>
      <c r="K37" s="199"/>
      <c r="L37" s="199"/>
      <c r="M37" s="1"/>
      <c r="N37" s="1"/>
      <c r="O37" s="1"/>
      <c r="P37" s="1"/>
      <c r="Q37" s="1"/>
      <c r="R37" s="1"/>
      <c r="S37" s="1"/>
      <c r="T37" s="29"/>
      <c r="U37" s="29"/>
      <c r="V37" s="1"/>
    </row>
    <row r="38" spans="1:22" ht="25.5" customHeight="1">
      <c r="A38" s="199"/>
      <c r="B38" s="199"/>
      <c r="C38" s="199"/>
      <c r="D38" s="199"/>
      <c r="E38" s="199"/>
      <c r="F38" s="199"/>
      <c r="G38" s="199"/>
      <c r="H38" s="199"/>
      <c r="I38" s="199"/>
      <c r="J38" s="199"/>
      <c r="K38" s="199"/>
      <c r="L38" s="199"/>
      <c r="M38" s="2"/>
      <c r="N38" s="28">
        <v>37</v>
      </c>
      <c r="O38" s="2"/>
      <c r="P38" s="2"/>
      <c r="Q38" s="154"/>
      <c r="R38" s="2"/>
      <c r="S38" s="33" t="s">
        <v>22</v>
      </c>
      <c r="T38" s="197">
        <f>N38*Q38</f>
        <v>0</v>
      </c>
      <c r="U38" s="217"/>
      <c r="V38" s="2"/>
    </row>
    <row r="39" spans="1:22" ht="5.25" customHeight="1">
      <c r="A39" s="199"/>
      <c r="B39" s="199"/>
      <c r="C39" s="199"/>
      <c r="D39" s="199"/>
      <c r="E39" s="199"/>
      <c r="F39" s="199"/>
      <c r="G39" s="199"/>
      <c r="H39" s="199"/>
      <c r="I39" s="199"/>
      <c r="J39" s="199"/>
      <c r="K39" s="199"/>
      <c r="L39" s="199"/>
      <c r="M39" s="1"/>
      <c r="N39" s="1"/>
      <c r="O39" s="1"/>
      <c r="P39" s="1"/>
      <c r="Q39" s="1"/>
      <c r="R39" s="1"/>
      <c r="S39" s="1"/>
      <c r="T39" s="31"/>
      <c r="U39" s="31"/>
      <c r="V39" s="1"/>
    </row>
    <row r="40" spans="1:22" ht="8.6999999999999993" customHeight="1">
      <c r="A40" s="199"/>
      <c r="B40" s="199"/>
      <c r="C40" s="199"/>
      <c r="D40" s="199"/>
      <c r="E40" s="199"/>
      <c r="F40" s="199"/>
      <c r="G40" s="199"/>
      <c r="H40" s="199"/>
      <c r="I40" s="199"/>
      <c r="J40" s="199"/>
      <c r="K40" s="199"/>
      <c r="L40" s="199"/>
      <c r="M40" s="1"/>
      <c r="N40" s="1"/>
      <c r="O40" s="1"/>
      <c r="P40" s="1"/>
      <c r="Q40" s="1"/>
      <c r="R40" s="1"/>
      <c r="S40" s="1"/>
      <c r="T40" s="29"/>
      <c r="U40" s="29"/>
      <c r="V40" s="1"/>
    </row>
    <row r="41" spans="1:22" ht="25.5" customHeight="1">
      <c r="A41" s="199"/>
      <c r="B41" s="199"/>
      <c r="C41" s="199"/>
      <c r="D41" s="199"/>
      <c r="E41" s="199"/>
      <c r="F41" s="199"/>
      <c r="G41" s="199"/>
      <c r="H41" s="199"/>
      <c r="I41" s="199"/>
      <c r="J41" s="199"/>
      <c r="K41" s="199"/>
      <c r="L41" s="199"/>
      <c r="M41" s="2"/>
      <c r="N41" s="28">
        <v>65</v>
      </c>
      <c r="O41" s="2"/>
      <c r="P41" s="2"/>
      <c r="Q41" s="154"/>
      <c r="R41" s="2"/>
      <c r="S41" s="33" t="s">
        <v>22</v>
      </c>
      <c r="T41" s="197">
        <f>N41*Q41</f>
        <v>0</v>
      </c>
      <c r="U41" s="217"/>
      <c r="V41" s="2"/>
    </row>
    <row r="42" spans="1:22" ht="5.25" customHeight="1">
      <c r="A42" s="199"/>
      <c r="B42" s="199"/>
      <c r="C42" s="199"/>
      <c r="D42" s="199"/>
      <c r="E42" s="199"/>
      <c r="F42" s="199"/>
      <c r="G42" s="199"/>
      <c r="H42" s="199"/>
      <c r="I42" s="199"/>
      <c r="J42" s="199"/>
      <c r="K42" s="199"/>
      <c r="L42" s="199"/>
      <c r="M42" s="1"/>
      <c r="N42" s="1"/>
      <c r="O42" s="1"/>
      <c r="P42" s="1"/>
      <c r="Q42" s="2"/>
      <c r="R42" s="1"/>
      <c r="S42" s="1"/>
      <c r="T42" s="25"/>
      <c r="U42" s="25"/>
      <c r="V42" s="1"/>
    </row>
    <row r="43" spans="1:22" ht="5.25" customHeight="1">
      <c r="A43" s="199"/>
      <c r="B43" s="199"/>
      <c r="C43" s="199"/>
      <c r="D43" s="199"/>
      <c r="E43" s="199"/>
      <c r="F43" s="199"/>
      <c r="G43" s="199"/>
      <c r="H43" s="199"/>
      <c r="I43" s="199"/>
      <c r="J43" s="199"/>
      <c r="K43" s="199"/>
      <c r="L43" s="199"/>
      <c r="M43" s="1"/>
      <c r="N43" s="1"/>
      <c r="O43" s="1"/>
      <c r="P43" s="1"/>
      <c r="Q43" s="1"/>
      <c r="R43" s="1"/>
      <c r="S43" s="1"/>
      <c r="T43" s="31"/>
      <c r="U43" s="31"/>
      <c r="V43" s="1"/>
    </row>
    <row r="44" spans="1:22" ht="10.5" customHeight="1">
      <c r="A44" s="199"/>
      <c r="B44" s="199"/>
      <c r="C44" s="199"/>
      <c r="D44" s="199"/>
      <c r="E44" s="199"/>
      <c r="F44" s="199"/>
      <c r="G44" s="199"/>
      <c r="H44" s="199"/>
      <c r="I44" s="199"/>
      <c r="J44" s="199"/>
      <c r="K44" s="199"/>
      <c r="L44" s="199"/>
      <c r="M44" s="1"/>
      <c r="N44" s="1"/>
      <c r="O44" s="1"/>
      <c r="P44" s="1"/>
      <c r="Q44" s="1"/>
      <c r="R44" s="1"/>
      <c r="S44" s="1"/>
      <c r="T44" s="29"/>
      <c r="U44" s="29"/>
      <c r="V44" s="1"/>
    </row>
    <row r="45" spans="1:22" ht="25.5" customHeight="1">
      <c r="A45" s="199"/>
      <c r="B45" s="199"/>
      <c r="C45" s="199"/>
      <c r="D45" s="199"/>
      <c r="E45" s="199"/>
      <c r="F45" s="199"/>
      <c r="G45" s="199"/>
      <c r="H45" s="199"/>
      <c r="I45" s="199"/>
      <c r="J45" s="199"/>
      <c r="K45" s="199"/>
      <c r="L45" s="199"/>
      <c r="M45" s="2"/>
      <c r="N45" s="28">
        <v>20</v>
      </c>
      <c r="O45" s="2"/>
      <c r="P45" s="2"/>
      <c r="Q45" s="154"/>
      <c r="R45" s="2"/>
      <c r="S45" s="33" t="s">
        <v>22</v>
      </c>
      <c r="T45" s="197">
        <f>N45*Q45</f>
        <v>0</v>
      </c>
      <c r="U45" s="217"/>
      <c r="V45" s="2"/>
    </row>
    <row r="46" spans="1:22" ht="5.25" customHeight="1">
      <c r="A46" s="1"/>
      <c r="B46" s="1"/>
      <c r="C46" s="1"/>
      <c r="D46" s="1"/>
      <c r="E46" s="1"/>
      <c r="F46" s="1"/>
      <c r="G46" s="1"/>
      <c r="H46" s="1"/>
      <c r="I46" s="1"/>
      <c r="J46" s="1"/>
      <c r="K46" s="1"/>
      <c r="L46" s="1"/>
      <c r="M46" s="1"/>
      <c r="N46" s="1"/>
      <c r="O46" s="1"/>
      <c r="P46" s="1"/>
      <c r="Q46" s="2"/>
      <c r="R46" s="1"/>
      <c r="S46" s="1"/>
      <c r="T46" s="1"/>
      <c r="U46" s="1"/>
      <c r="V46" s="1"/>
    </row>
    <row r="47" spans="1:22" ht="11.7" customHeight="1">
      <c r="A47" s="1"/>
      <c r="B47" s="1"/>
      <c r="C47" s="1"/>
      <c r="D47" s="1"/>
      <c r="E47" s="1"/>
      <c r="F47" s="1"/>
      <c r="G47" s="1"/>
      <c r="H47" s="1"/>
      <c r="I47" s="1"/>
      <c r="J47" s="1"/>
      <c r="K47" s="1"/>
      <c r="L47" s="1"/>
      <c r="M47" s="1"/>
      <c r="N47" s="1"/>
      <c r="O47" s="1"/>
      <c r="P47" s="1"/>
      <c r="Q47" s="1"/>
      <c r="R47" s="1"/>
      <c r="S47" s="1"/>
      <c r="T47" s="1"/>
      <c r="U47" s="1"/>
      <c r="V47" s="1"/>
    </row>
    <row r="48" spans="1:22" ht="25.5" customHeight="1">
      <c r="A48" s="2"/>
      <c r="B48" s="210" t="s">
        <v>122</v>
      </c>
      <c r="C48" s="211"/>
      <c r="D48" s="211"/>
      <c r="E48" s="211"/>
      <c r="F48" s="211"/>
      <c r="G48" s="211"/>
      <c r="H48" s="211"/>
      <c r="I48" s="211"/>
      <c r="J48" s="211"/>
      <c r="K48" s="211"/>
      <c r="L48" s="211"/>
      <c r="M48" s="211"/>
      <c r="N48" s="211"/>
      <c r="O48" s="211"/>
      <c r="P48" s="211"/>
      <c r="Q48" s="211"/>
      <c r="R48" s="212"/>
      <c r="S48" s="2"/>
      <c r="T48" s="216">
        <f>T3+T9+T13+T20+T25+T31+T35+T38+T41+T45</f>
        <v>26</v>
      </c>
      <c r="U48" s="216"/>
      <c r="V48" s="2"/>
    </row>
    <row r="49" spans="1:22" ht="5.25" customHeight="1">
      <c r="A49" s="1"/>
      <c r="B49" s="213"/>
      <c r="C49" s="214"/>
      <c r="D49" s="214"/>
      <c r="E49" s="214"/>
      <c r="F49" s="214"/>
      <c r="G49" s="214"/>
      <c r="H49" s="214"/>
      <c r="I49" s="214"/>
      <c r="J49" s="214"/>
      <c r="K49" s="214"/>
      <c r="L49" s="214"/>
      <c r="M49" s="214"/>
      <c r="N49" s="214"/>
      <c r="O49" s="214"/>
      <c r="P49" s="214"/>
      <c r="Q49" s="214"/>
      <c r="R49" s="215"/>
      <c r="S49" s="1"/>
      <c r="T49" s="1"/>
      <c r="U49" s="1"/>
      <c r="V49" s="1"/>
    </row>
  </sheetData>
  <sheetProtection algorithmName="SHA-512" hashValue="rttwpzciI8ZMoqcNY4l8RmBFseETMUVXC+K99W5IRQeMeKA0ri/hIiyRLP98Lwqqgbn8FGQocRLeKNJTYiHvHw==" saltValue="r9wt1OW5+xDwA4NDx/G4rA==" spinCount="100000" sheet="1" selectLockedCells="1"/>
  <mergeCells count="31">
    <mergeCell ref="J9:K9"/>
    <mergeCell ref="N25:N26"/>
    <mergeCell ref="B48:R49"/>
    <mergeCell ref="T48:U48"/>
    <mergeCell ref="T20:U20"/>
    <mergeCell ref="T25:U25"/>
    <mergeCell ref="T31:U31"/>
    <mergeCell ref="T35:U35"/>
    <mergeCell ref="T38:U38"/>
    <mergeCell ref="T41:U41"/>
    <mergeCell ref="A23:M25"/>
    <mergeCell ref="A29:L45"/>
    <mergeCell ref="T45:U45"/>
    <mergeCell ref="A18:V18"/>
    <mergeCell ref="A19:E22"/>
    <mergeCell ref="F19:M22"/>
    <mergeCell ref="A17:V17"/>
    <mergeCell ref="A1:B1"/>
    <mergeCell ref="C1:J1"/>
    <mergeCell ref="L1:N1"/>
    <mergeCell ref="O1:V1"/>
    <mergeCell ref="P3:Q4"/>
    <mergeCell ref="T3:U4"/>
    <mergeCell ref="T13:U16"/>
    <mergeCell ref="A15:E15"/>
    <mergeCell ref="T9:U9"/>
    <mergeCell ref="A2:V2"/>
    <mergeCell ref="A3:O4"/>
    <mergeCell ref="A6:V6"/>
    <mergeCell ref="A12:V12"/>
    <mergeCell ref="A7:B8"/>
  </mergeCells>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Z36"/>
  <sheetViews>
    <sheetView showZeros="0" topLeftCell="A25" zoomScaleNormal="100" workbookViewId="0">
      <selection activeCell="M28" sqref="M28"/>
    </sheetView>
  </sheetViews>
  <sheetFormatPr baseColWidth="10" defaultColWidth="8.77734375" defaultRowHeight="13.2"/>
  <cols>
    <col min="1" max="1" width="1.44140625" customWidth="1"/>
    <col min="2" max="2" width="5.109375" customWidth="1"/>
    <col min="3" max="3" width="1.33203125" customWidth="1"/>
    <col min="4" max="5" width="1.44140625" customWidth="1"/>
    <col min="6" max="6" width="2.77734375" customWidth="1"/>
    <col min="7" max="7" width="4.109375" customWidth="1"/>
    <col min="8" max="8" width="1.109375" customWidth="1"/>
    <col min="9" max="9" width="1.44140625" customWidth="1"/>
    <col min="10" max="10" width="4.109375" customWidth="1"/>
    <col min="11" max="11" width="5.109375" customWidth="1"/>
    <col min="12" max="12" width="7.44140625" customWidth="1"/>
    <col min="13" max="13" width="18" customWidth="1"/>
    <col min="14" max="14" width="1.33203125" customWidth="1"/>
    <col min="15" max="15" width="0.77734375" customWidth="1"/>
    <col min="16" max="16" width="7.33203125" customWidth="1"/>
    <col min="17" max="17" width="3.21875" customWidth="1"/>
    <col min="18" max="18" width="3.77734375" customWidth="1"/>
    <col min="19" max="19" width="5.33203125" customWidth="1"/>
    <col min="20" max="20" width="3.33203125" customWidth="1"/>
    <col min="21" max="21" width="2.44140625" customWidth="1"/>
    <col min="22" max="22" width="25.33203125" customWidth="1"/>
    <col min="23" max="23" width="1.44140625" customWidth="1"/>
    <col min="24" max="24" width="7.44140625" customWidth="1"/>
    <col min="25" max="25" width="8.77734375" customWidth="1"/>
    <col min="26" max="26" width="6" customWidth="1"/>
  </cols>
  <sheetData>
    <row r="1" spans="1:25" ht="55.2" customHeight="1">
      <c r="B1" s="224" t="s">
        <v>101</v>
      </c>
      <c r="C1" s="225"/>
      <c r="D1" s="225"/>
      <c r="E1" s="225"/>
      <c r="F1" s="225"/>
      <c r="G1" s="225"/>
      <c r="H1" s="225"/>
      <c r="I1" s="225"/>
      <c r="J1" s="225"/>
      <c r="K1" s="225"/>
      <c r="L1" s="225"/>
      <c r="M1" s="225"/>
      <c r="N1" s="225"/>
      <c r="O1" s="225"/>
      <c r="P1" s="225"/>
      <c r="Q1" s="225"/>
      <c r="R1" s="225"/>
      <c r="S1" s="225"/>
      <c r="T1" s="225"/>
      <c r="U1" s="225"/>
      <c r="V1" s="225"/>
      <c r="W1" s="226"/>
      <c r="X1" s="226"/>
      <c r="Y1" s="226"/>
    </row>
    <row r="2" spans="1:25" ht="22.8" customHeight="1">
      <c r="A2" s="297"/>
      <c r="B2" s="164"/>
      <c r="C2" s="164"/>
      <c r="D2" s="164"/>
      <c r="E2" s="164"/>
      <c r="F2" s="164"/>
      <c r="G2" s="164"/>
      <c r="H2" s="164"/>
      <c r="I2" s="164"/>
      <c r="J2" s="164"/>
      <c r="K2" s="164"/>
      <c r="L2" s="164"/>
      <c r="M2" s="164"/>
      <c r="N2" s="164"/>
      <c r="O2" s="226"/>
      <c r="P2" s="226"/>
      <c r="Q2" s="226"/>
      <c r="R2" s="226"/>
      <c r="S2" s="226"/>
      <c r="T2" s="226"/>
      <c r="U2" s="226"/>
      <c r="V2" s="226"/>
      <c r="W2" s="226"/>
      <c r="X2" s="226"/>
    </row>
    <row r="3" spans="1:25" ht="17.7" customHeight="1">
      <c r="A3" s="301" t="s">
        <v>0</v>
      </c>
      <c r="B3" s="300"/>
      <c r="C3" s="300"/>
      <c r="D3" s="300"/>
      <c r="E3" s="300"/>
      <c r="F3" s="302" t="str">
        <f>Informations!B4</f>
        <v xml:space="preserve"> </v>
      </c>
      <c r="G3" s="303"/>
      <c r="H3" s="303"/>
      <c r="I3" s="303"/>
      <c r="J3" s="303"/>
      <c r="K3" s="303"/>
      <c r="L3" s="303"/>
      <c r="M3" s="303"/>
      <c r="N3" s="304"/>
      <c r="O3" s="308" t="s">
        <v>1</v>
      </c>
      <c r="P3" s="266"/>
      <c r="Q3" s="266"/>
      <c r="R3" s="264"/>
      <c r="S3" s="305">
        <f>Informations!E4</f>
        <v>0</v>
      </c>
      <c r="T3" s="306"/>
      <c r="U3" s="306"/>
      <c r="V3" s="306"/>
      <c r="W3" s="307"/>
    </row>
    <row r="4" spans="1:25" ht="6" customHeight="1">
      <c r="A4" s="18"/>
      <c r="B4" s="19"/>
      <c r="C4" s="19"/>
      <c r="D4" s="19"/>
      <c r="E4" s="19"/>
      <c r="F4" s="1"/>
      <c r="G4" s="1"/>
      <c r="H4" s="1"/>
      <c r="I4" s="1"/>
      <c r="J4" s="1"/>
      <c r="K4" s="1"/>
      <c r="L4" s="1"/>
      <c r="M4" s="1"/>
      <c r="N4" s="1"/>
      <c r="O4" s="19"/>
      <c r="P4" s="19"/>
      <c r="Q4" s="19"/>
      <c r="R4" s="1"/>
      <c r="S4" s="1"/>
      <c r="T4" s="1"/>
      <c r="U4" s="1"/>
      <c r="V4" s="1"/>
      <c r="W4" s="1"/>
    </row>
    <row r="5" spans="1:25" ht="16.95" customHeight="1">
      <c r="A5" s="298" t="s">
        <v>102</v>
      </c>
      <c r="B5" s="299"/>
      <c r="C5" s="299"/>
      <c r="D5" s="299"/>
      <c r="E5" s="299"/>
      <c r="F5" s="300"/>
      <c r="G5" s="300"/>
      <c r="H5" s="236">
        <f>Informations!B8</f>
        <v>0</v>
      </c>
      <c r="I5" s="237"/>
      <c r="J5" s="237"/>
      <c r="K5" s="237"/>
      <c r="L5" s="237"/>
      <c r="M5" s="237"/>
      <c r="N5" s="238"/>
      <c r="O5" s="19"/>
      <c r="P5" s="19"/>
      <c r="Q5" s="19"/>
      <c r="R5" s="1"/>
      <c r="S5" s="1"/>
      <c r="T5" s="1"/>
      <c r="U5" s="1"/>
      <c r="V5" s="1"/>
      <c r="W5" s="1"/>
    </row>
    <row r="6" spans="1:25" ht="6" customHeight="1">
      <c r="A6" s="18"/>
      <c r="B6" s="19"/>
      <c r="C6" s="19"/>
      <c r="D6" s="19"/>
      <c r="E6" s="19"/>
      <c r="F6" s="1"/>
      <c r="G6" s="1"/>
      <c r="H6" s="1"/>
      <c r="I6" s="1"/>
      <c r="J6" s="1"/>
      <c r="K6" s="1"/>
      <c r="L6" s="1"/>
      <c r="M6" s="1"/>
      <c r="N6" s="1"/>
      <c r="O6" s="19"/>
      <c r="P6" s="19"/>
      <c r="Q6" s="19"/>
      <c r="R6" s="1"/>
      <c r="S6" s="1"/>
      <c r="T6" s="1"/>
      <c r="U6" s="1"/>
      <c r="V6" s="1"/>
      <c r="W6" s="1"/>
    </row>
    <row r="7" spans="1:25" ht="17.25" customHeight="1">
      <c r="A7" s="298" t="s">
        <v>2</v>
      </c>
      <c r="B7" s="299"/>
      <c r="C7" s="299"/>
      <c r="D7" s="299"/>
      <c r="E7" s="299"/>
      <c r="F7" s="300"/>
      <c r="G7" s="300"/>
      <c r="H7" s="236">
        <f>Informations!B10</f>
        <v>0</v>
      </c>
      <c r="I7" s="237"/>
      <c r="J7" s="237"/>
      <c r="K7" s="237"/>
      <c r="L7" s="237"/>
      <c r="M7" s="237"/>
      <c r="N7" s="238"/>
      <c r="O7" s="299" t="s">
        <v>3</v>
      </c>
      <c r="P7" s="299"/>
      <c r="Q7" s="299"/>
      <c r="R7" s="300"/>
      <c r="S7" s="300"/>
      <c r="T7" s="266"/>
      <c r="U7" s="236">
        <f>Informations!B12</f>
        <v>0</v>
      </c>
      <c r="V7" s="237"/>
      <c r="W7" s="238"/>
    </row>
    <row r="8" spans="1:25" ht="6" customHeight="1">
      <c r="A8" s="4"/>
      <c r="B8" s="5"/>
      <c r="C8" s="5"/>
      <c r="D8" s="5"/>
      <c r="E8" s="5"/>
      <c r="F8" s="7"/>
      <c r="G8" s="7"/>
      <c r="H8" s="1"/>
      <c r="I8" s="1"/>
      <c r="J8" s="1"/>
      <c r="K8" s="1"/>
      <c r="L8" s="1"/>
      <c r="M8" s="1"/>
      <c r="N8" s="1"/>
      <c r="O8" s="5"/>
      <c r="P8" s="5"/>
      <c r="Q8" s="5"/>
      <c r="R8" s="7"/>
      <c r="S8" s="7"/>
      <c r="T8" s="7"/>
      <c r="U8" s="1"/>
      <c r="V8" s="1"/>
      <c r="W8" s="1"/>
    </row>
    <row r="9" spans="1:25" ht="17.25" customHeight="1">
      <c r="A9" s="291" t="s">
        <v>4</v>
      </c>
      <c r="B9" s="292"/>
      <c r="C9" s="292"/>
      <c r="D9" s="292"/>
      <c r="E9" s="292"/>
      <c r="F9" s="292"/>
      <c r="G9" s="292"/>
      <c r="H9" s="266"/>
      <c r="I9" s="236">
        <f>Informations!E12</f>
        <v>0</v>
      </c>
      <c r="J9" s="237"/>
      <c r="K9" s="237"/>
      <c r="L9" s="237"/>
      <c r="M9" s="237"/>
      <c r="N9" s="238"/>
      <c r="O9" s="292" t="s">
        <v>5</v>
      </c>
      <c r="P9" s="292"/>
      <c r="Q9" s="292"/>
      <c r="R9" s="292"/>
      <c r="S9" s="292"/>
      <c r="T9" s="236">
        <f>Informations!E10</f>
        <v>0</v>
      </c>
      <c r="U9" s="237"/>
      <c r="V9" s="237"/>
      <c r="W9" s="238"/>
    </row>
    <row r="10" spans="1:25" ht="6" customHeight="1">
      <c r="A10" s="6"/>
      <c r="B10" s="7"/>
      <c r="C10" s="7"/>
      <c r="D10" s="7"/>
      <c r="E10" s="7"/>
      <c r="F10" s="7"/>
      <c r="G10" s="7"/>
      <c r="H10" s="7"/>
      <c r="I10" s="1"/>
      <c r="J10" s="1"/>
      <c r="K10" s="1"/>
      <c r="L10" s="1"/>
      <c r="M10" s="1"/>
      <c r="N10" s="1"/>
      <c r="O10" s="7"/>
      <c r="P10" s="7"/>
      <c r="Q10" s="7"/>
      <c r="R10" s="7"/>
      <c r="S10" s="7"/>
      <c r="T10" s="1"/>
      <c r="U10" s="1"/>
      <c r="V10" s="1"/>
      <c r="W10" s="1"/>
    </row>
    <row r="11" spans="1:25" ht="17.25" customHeight="1">
      <c r="A11" s="265" t="s">
        <v>6</v>
      </c>
      <c r="B11" s="266"/>
      <c r="C11" s="266"/>
      <c r="D11" s="266"/>
      <c r="E11" s="266"/>
      <c r="F11" s="266"/>
      <c r="G11" s="266"/>
      <c r="H11" s="266"/>
      <c r="I11" s="266"/>
      <c r="J11" s="266"/>
      <c r="K11" s="239"/>
      <c r="L11" s="293"/>
      <c r="M11" s="293"/>
      <c r="N11" s="240"/>
      <c r="O11" s="296" t="s">
        <v>56</v>
      </c>
      <c r="P11" s="266"/>
      <c r="Q11" s="266"/>
      <c r="R11" s="266"/>
      <c r="S11" s="264"/>
      <c r="T11" s="293"/>
      <c r="U11" s="294"/>
      <c r="V11" s="294"/>
      <c r="W11" s="295"/>
    </row>
    <row r="12" spans="1:25" ht="4.95" customHeight="1">
      <c r="A12" s="6"/>
      <c r="B12" s="7"/>
      <c r="C12" s="7"/>
      <c r="D12" s="7"/>
      <c r="E12" s="7"/>
      <c r="F12" s="7"/>
      <c r="G12" s="7"/>
      <c r="H12" s="7"/>
      <c r="I12" s="7"/>
      <c r="J12" s="7"/>
      <c r="K12" s="2"/>
      <c r="L12" s="2"/>
      <c r="M12" s="2"/>
      <c r="N12" s="2"/>
      <c r="O12" s="7"/>
      <c r="P12" s="7"/>
      <c r="Q12" s="7"/>
      <c r="R12" s="7"/>
      <c r="S12" s="2"/>
      <c r="T12" s="2"/>
      <c r="U12" s="2"/>
      <c r="V12" s="2"/>
      <c r="W12" s="2"/>
    </row>
    <row r="13" spans="1:25" ht="17.25" customHeight="1">
      <c r="A13" s="265" t="s">
        <v>7</v>
      </c>
      <c r="B13" s="266"/>
      <c r="C13" s="266"/>
      <c r="D13" s="266"/>
      <c r="E13" s="266"/>
      <c r="F13" s="236">
        <f>Informations!B14</f>
        <v>0</v>
      </c>
      <c r="G13" s="237"/>
      <c r="H13" s="237"/>
      <c r="I13" s="237"/>
      <c r="J13" s="237"/>
      <c r="K13" s="237"/>
      <c r="L13" s="237"/>
      <c r="M13" s="237"/>
      <c r="N13" s="237"/>
      <c r="O13" s="237"/>
      <c r="P13" s="237"/>
      <c r="Q13" s="237"/>
      <c r="R13" s="237"/>
      <c r="S13" s="237"/>
      <c r="T13" s="237"/>
      <c r="U13" s="237"/>
      <c r="V13" s="237"/>
      <c r="W13" s="238"/>
    </row>
    <row r="14" spans="1:25" ht="5.7" customHeight="1">
      <c r="A14" s="288"/>
      <c r="B14" s="289"/>
      <c r="C14" s="289"/>
      <c r="D14" s="289"/>
      <c r="E14" s="289"/>
      <c r="F14" s="289"/>
      <c r="G14" s="289"/>
      <c r="H14" s="289"/>
      <c r="I14" s="289"/>
      <c r="J14" s="289"/>
      <c r="K14" s="289"/>
      <c r="L14" s="289"/>
      <c r="M14" s="289"/>
      <c r="N14" s="289"/>
      <c r="O14" s="289"/>
      <c r="P14" s="289"/>
      <c r="Q14" s="289"/>
      <c r="R14" s="289"/>
      <c r="S14" s="289"/>
      <c r="T14" s="289"/>
      <c r="U14" s="289"/>
      <c r="V14" s="289"/>
      <c r="W14" s="290"/>
    </row>
    <row r="15" spans="1:25" ht="17.25" customHeight="1">
      <c r="A15" s="267" t="s">
        <v>8</v>
      </c>
      <c r="B15" s="268"/>
      <c r="C15" s="268"/>
      <c r="D15" s="268"/>
      <c r="E15" s="268"/>
      <c r="F15" s="268"/>
      <c r="G15" s="268"/>
      <c r="H15" s="268"/>
      <c r="I15" s="268"/>
      <c r="J15" s="268"/>
      <c r="K15" s="268"/>
      <c r="L15" s="268"/>
      <c r="M15" s="268"/>
      <c r="N15" s="268"/>
      <c r="O15" s="268"/>
      <c r="P15" s="269"/>
      <c r="Q15" s="270" t="s">
        <v>9</v>
      </c>
      <c r="R15" s="271"/>
      <c r="S15" s="271"/>
      <c r="T15" s="271"/>
      <c r="U15" s="271"/>
      <c r="V15" s="272"/>
      <c r="W15" s="276"/>
      <c r="X15" s="277"/>
      <c r="Y15" s="8"/>
    </row>
    <row r="16" spans="1:25" ht="25.5" customHeight="1">
      <c r="A16" s="278" t="s">
        <v>10</v>
      </c>
      <c r="B16" s="279"/>
      <c r="C16" s="280"/>
      <c r="D16" s="278" t="s">
        <v>11</v>
      </c>
      <c r="E16" s="279"/>
      <c r="F16" s="281"/>
      <c r="G16" s="281"/>
      <c r="H16" s="279"/>
      <c r="I16" s="280"/>
      <c r="J16" s="282" t="s">
        <v>12</v>
      </c>
      <c r="K16" s="283"/>
      <c r="L16" s="283"/>
      <c r="M16" s="283"/>
      <c r="N16" s="283"/>
      <c r="O16" s="283"/>
      <c r="P16" s="284"/>
      <c r="Q16" s="273"/>
      <c r="R16" s="274"/>
      <c r="S16" s="274"/>
      <c r="T16" s="274"/>
      <c r="U16" s="274"/>
      <c r="V16" s="275"/>
      <c r="W16" s="285" t="s">
        <v>13</v>
      </c>
      <c r="X16" s="286"/>
      <c r="Y16" s="287"/>
    </row>
    <row r="17" spans="1:26" ht="17.25" customHeight="1">
      <c r="A17" s="230">
        <v>1</v>
      </c>
      <c r="B17" s="231"/>
      <c r="C17" s="232"/>
      <c r="D17" s="233"/>
      <c r="E17" s="234"/>
      <c r="F17" s="241"/>
      <c r="G17" s="242"/>
      <c r="H17" s="234"/>
      <c r="I17" s="235"/>
      <c r="J17" s="227"/>
      <c r="K17" s="228"/>
      <c r="L17" s="228"/>
      <c r="M17" s="228"/>
      <c r="N17" s="228"/>
      <c r="O17" s="228"/>
      <c r="P17" s="229"/>
      <c r="Q17" s="227"/>
      <c r="R17" s="228"/>
      <c r="S17" s="228"/>
      <c r="T17" s="228"/>
      <c r="U17" s="228"/>
      <c r="V17" s="229"/>
      <c r="W17" s="227"/>
      <c r="X17" s="228"/>
      <c r="Y17" s="229"/>
    </row>
    <row r="18" spans="1:26" ht="17.25" customHeight="1">
      <c r="A18" s="230">
        <v>2</v>
      </c>
      <c r="B18" s="231"/>
      <c r="C18" s="232"/>
      <c r="D18" s="233"/>
      <c r="E18" s="234"/>
      <c r="F18" s="241"/>
      <c r="G18" s="242"/>
      <c r="H18" s="234"/>
      <c r="I18" s="235"/>
      <c r="J18" s="227"/>
      <c r="K18" s="228"/>
      <c r="L18" s="228"/>
      <c r="M18" s="228"/>
      <c r="N18" s="228"/>
      <c r="O18" s="228"/>
      <c r="P18" s="229"/>
      <c r="Q18" s="227"/>
      <c r="R18" s="228"/>
      <c r="S18" s="228"/>
      <c r="T18" s="228"/>
      <c r="U18" s="228"/>
      <c r="V18" s="229"/>
      <c r="W18" s="227"/>
      <c r="X18" s="228"/>
      <c r="Y18" s="229"/>
    </row>
    <row r="19" spans="1:26" ht="17.25" customHeight="1">
      <c r="A19" s="230">
        <v>3</v>
      </c>
      <c r="B19" s="231"/>
      <c r="C19" s="232"/>
      <c r="D19" s="233"/>
      <c r="E19" s="234"/>
      <c r="F19" s="239"/>
      <c r="G19" s="240"/>
      <c r="H19" s="234"/>
      <c r="I19" s="235"/>
      <c r="J19" s="227"/>
      <c r="K19" s="228"/>
      <c r="L19" s="228"/>
      <c r="M19" s="228"/>
      <c r="N19" s="228"/>
      <c r="O19" s="228"/>
      <c r="P19" s="229"/>
      <c r="Q19" s="20"/>
      <c r="R19" s="228"/>
      <c r="S19" s="228"/>
      <c r="T19" s="228"/>
      <c r="U19" s="228"/>
      <c r="V19" s="229"/>
      <c r="W19" s="227"/>
      <c r="X19" s="228"/>
      <c r="Y19" s="229"/>
    </row>
    <row r="20" spans="1:26" ht="17.25" customHeight="1">
      <c r="A20" s="230">
        <v>4</v>
      </c>
      <c r="B20" s="231"/>
      <c r="C20" s="232"/>
      <c r="D20" s="233"/>
      <c r="E20" s="234"/>
      <c r="F20" s="239"/>
      <c r="G20" s="240"/>
      <c r="H20" s="234"/>
      <c r="I20" s="235"/>
      <c r="J20" s="227"/>
      <c r="K20" s="228"/>
      <c r="L20" s="228"/>
      <c r="M20" s="228"/>
      <c r="N20" s="228"/>
      <c r="O20" s="228"/>
      <c r="P20" s="229"/>
      <c r="Q20" s="227"/>
      <c r="R20" s="228"/>
      <c r="S20" s="228"/>
      <c r="T20" s="228"/>
      <c r="U20" s="228"/>
      <c r="V20" s="229"/>
      <c r="W20" s="227"/>
      <c r="X20" s="228"/>
      <c r="Y20" s="229"/>
    </row>
    <row r="21" spans="1:26" ht="17.25" customHeight="1">
      <c r="A21" s="230">
        <v>5</v>
      </c>
      <c r="B21" s="231"/>
      <c r="C21" s="232"/>
      <c r="D21" s="233"/>
      <c r="E21" s="234"/>
      <c r="F21" s="241"/>
      <c r="G21" s="242"/>
      <c r="H21" s="234"/>
      <c r="I21" s="235"/>
      <c r="J21" s="227"/>
      <c r="K21" s="228"/>
      <c r="L21" s="228"/>
      <c r="M21" s="228"/>
      <c r="N21" s="228"/>
      <c r="O21" s="228"/>
      <c r="P21" s="229"/>
      <c r="Q21" s="20"/>
      <c r="R21" s="228"/>
      <c r="S21" s="228"/>
      <c r="T21" s="228"/>
      <c r="U21" s="228"/>
      <c r="V21" s="229"/>
      <c r="W21" s="20"/>
      <c r="X21" s="228"/>
      <c r="Y21" s="229"/>
    </row>
    <row r="22" spans="1:26" ht="17.25" customHeight="1">
      <c r="A22" s="230">
        <v>6</v>
      </c>
      <c r="B22" s="231"/>
      <c r="C22" s="232"/>
      <c r="D22" s="233"/>
      <c r="E22" s="234"/>
      <c r="F22" s="241"/>
      <c r="G22" s="242"/>
      <c r="H22" s="234"/>
      <c r="I22" s="235"/>
      <c r="J22" s="227"/>
      <c r="K22" s="228"/>
      <c r="L22" s="228"/>
      <c r="M22" s="228"/>
      <c r="N22" s="228"/>
      <c r="O22" s="228"/>
      <c r="P22" s="229"/>
      <c r="Q22" s="20"/>
      <c r="R22" s="228"/>
      <c r="S22" s="228"/>
      <c r="T22" s="228"/>
      <c r="U22" s="228"/>
      <c r="V22" s="229"/>
      <c r="W22" s="20"/>
      <c r="X22" s="228"/>
      <c r="Y22" s="229"/>
    </row>
    <row r="23" spans="1:26" ht="19.5" customHeight="1">
      <c r="A23" s="256" t="s">
        <v>14</v>
      </c>
      <c r="B23" s="257"/>
      <c r="C23" s="257"/>
      <c r="D23" s="257"/>
      <c r="E23" s="257"/>
      <c r="F23" s="258"/>
      <c r="G23" s="258"/>
      <c r="H23" s="257"/>
      <c r="I23" s="257"/>
      <c r="J23" s="257"/>
      <c r="K23" s="257"/>
      <c r="L23" s="257"/>
      <c r="M23" s="257"/>
      <c r="N23" s="257"/>
      <c r="O23" s="257"/>
      <c r="P23" s="257"/>
      <c r="Q23" s="257"/>
      <c r="R23" s="257"/>
      <c r="S23" s="257"/>
      <c r="T23" s="257"/>
      <c r="U23" s="257"/>
      <c r="V23" s="257"/>
      <c r="W23" s="257"/>
      <c r="X23" s="257"/>
      <c r="Y23" s="259"/>
    </row>
    <row r="24" spans="1:26" ht="184.8" customHeight="1">
      <c r="A24" s="260" t="s">
        <v>129</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row>
    <row r="25" spans="1:26" ht="46.2" customHeight="1">
      <c r="A25" s="261" t="s">
        <v>130</v>
      </c>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3"/>
    </row>
    <row r="26" spans="1:26" ht="43.2" customHeight="1">
      <c r="A26" s="21"/>
      <c r="B26" s="3"/>
      <c r="C26" s="3"/>
      <c r="D26" s="3"/>
      <c r="E26" s="3"/>
      <c r="F26" s="3"/>
      <c r="G26" s="263" t="s">
        <v>21</v>
      </c>
      <c r="H26" s="263"/>
      <c r="I26" s="263"/>
      <c r="J26" s="263"/>
      <c r="K26" s="263"/>
      <c r="L26" s="264"/>
      <c r="M26" s="156"/>
      <c r="N26" s="3"/>
      <c r="O26" s="3"/>
      <c r="P26" s="22" t="s">
        <v>20</v>
      </c>
      <c r="Q26" s="3"/>
      <c r="R26" s="262">
        <v>0.3</v>
      </c>
      <c r="S26" s="262"/>
      <c r="T26" s="262"/>
      <c r="U26" s="23" t="s">
        <v>22</v>
      </c>
      <c r="V26" s="358">
        <f>M26*R26</f>
        <v>0</v>
      </c>
      <c r="W26" s="3"/>
      <c r="X26" s="357" t="str">
        <f>IF(AND(Informations!B19="",Informations!B25=""),"","vous devez choisir l'autre onglet d'assurance châlons/Vitry")</f>
        <v/>
      </c>
      <c r="Y26" s="263"/>
      <c r="Z26" s="309"/>
    </row>
    <row r="27" spans="1:26" ht="52.2" customHeight="1">
      <c r="A27" s="261" t="s">
        <v>131</v>
      </c>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150"/>
    </row>
    <row r="28" spans="1:26" ht="42" customHeight="1">
      <c r="A28" s="21"/>
      <c r="B28" s="3"/>
      <c r="C28" s="3"/>
      <c r="D28" s="3"/>
      <c r="E28" s="3"/>
      <c r="F28" s="3"/>
      <c r="G28" s="263" t="s">
        <v>21</v>
      </c>
      <c r="H28" s="263"/>
      <c r="I28" s="263"/>
      <c r="J28" s="263"/>
      <c r="K28" s="263"/>
      <c r="L28" s="264"/>
      <c r="M28" s="156"/>
      <c r="N28" s="3"/>
      <c r="O28" s="3"/>
      <c r="P28" s="22" t="s">
        <v>20</v>
      </c>
      <c r="Q28" s="3"/>
      <c r="R28" s="262">
        <v>1.3</v>
      </c>
      <c r="S28" s="262"/>
      <c r="T28" s="262"/>
      <c r="U28" s="23" t="s">
        <v>22</v>
      </c>
      <c r="V28" s="162">
        <f>M28*R28</f>
        <v>0</v>
      </c>
      <c r="W28" s="3"/>
      <c r="X28" s="357" t="str">
        <f>IF(AND(Informations!B19="",Informations!B25=""),"","vous devez choisir l'autre onglet d'assurance châlons/Vitry")</f>
        <v/>
      </c>
      <c r="Y28" s="263"/>
      <c r="Z28" s="309"/>
    </row>
    <row r="29" spans="1:26" ht="49.2" customHeight="1">
      <c r="A29" s="261" t="s">
        <v>132</v>
      </c>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3"/>
    </row>
    <row r="30" spans="1:26" ht="38.4" customHeight="1">
      <c r="A30" s="21"/>
      <c r="B30" s="3"/>
      <c r="C30" s="3"/>
      <c r="D30" s="3"/>
      <c r="E30" s="3"/>
      <c r="F30" s="3"/>
      <c r="G30" s="263" t="s">
        <v>21</v>
      </c>
      <c r="H30" s="263"/>
      <c r="I30" s="263"/>
      <c r="J30" s="263"/>
      <c r="K30" s="263"/>
      <c r="L30" s="264"/>
      <c r="M30" s="156"/>
      <c r="N30" s="3"/>
      <c r="O30" s="3"/>
      <c r="P30" s="22" t="s">
        <v>20</v>
      </c>
      <c r="Q30" s="3"/>
      <c r="R30" s="262">
        <v>3</v>
      </c>
      <c r="S30" s="262"/>
      <c r="T30" s="262"/>
      <c r="U30" s="23" t="s">
        <v>22</v>
      </c>
      <c r="V30" s="162">
        <f>M30*R30</f>
        <v>0</v>
      </c>
      <c r="W30" s="3"/>
      <c r="X30" s="357" t="str">
        <f>IF(AND(Informations!B19="",Informations!B25=""),"","vous devez choisir l'autre onglet d'assurance châlons/Vitry")</f>
        <v/>
      </c>
      <c r="Y30" s="263"/>
      <c r="Z30" s="309"/>
    </row>
    <row r="31" spans="1:26" ht="38.4" customHeight="1">
      <c r="A31" s="147" t="s">
        <v>23</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3"/>
    </row>
    <row r="32" spans="1:26" ht="22.2" customHeight="1">
      <c r="A32" s="243" t="s">
        <v>24</v>
      </c>
      <c r="B32" s="189"/>
      <c r="C32" s="189"/>
      <c r="D32" s="189"/>
      <c r="E32" s="189"/>
      <c r="F32" s="189"/>
      <c r="G32" s="189"/>
      <c r="H32" s="244"/>
      <c r="I32" s="245"/>
      <c r="J32" s="245"/>
      <c r="K32" s="245"/>
      <c r="L32" s="245"/>
      <c r="M32" s="246"/>
      <c r="P32" s="14" t="s">
        <v>25</v>
      </c>
      <c r="T32" s="247"/>
      <c r="U32" s="248"/>
      <c r="V32" s="249"/>
      <c r="Z32" s="3"/>
    </row>
    <row r="33" spans="20:26" ht="61.95" customHeight="1">
      <c r="T33" s="250"/>
      <c r="U33" s="251"/>
      <c r="V33" s="252"/>
      <c r="Z33" s="148"/>
    </row>
    <row r="34" spans="20:26" ht="28.2" customHeight="1">
      <c r="T34" s="250"/>
      <c r="U34" s="251"/>
      <c r="V34" s="252"/>
    </row>
    <row r="35" spans="20:26">
      <c r="T35" s="250"/>
      <c r="U35" s="251"/>
      <c r="V35" s="252"/>
    </row>
    <row r="36" spans="20:26">
      <c r="T36" s="253"/>
      <c r="U36" s="254"/>
      <c r="V36" s="255"/>
    </row>
  </sheetData>
  <sheetProtection algorithmName="SHA-512" hashValue="OB1YOSayGjUBIsNN3M7II88fMKSrPJeBq0j8n7QWvtgyySpF6qVHknCpMjahrnqSp2W7R/NdhusBWIHM9fRkyw==" saltValue="0Mz3+whCBWiLJ/yKaz9J0Q==" spinCount="100000" sheet="1" selectLockedCells="1"/>
  <mergeCells count="89">
    <mergeCell ref="X28:Z28"/>
    <mergeCell ref="X30:Z30"/>
    <mergeCell ref="A2:X2"/>
    <mergeCell ref="A7:G7"/>
    <mergeCell ref="H7:N7"/>
    <mergeCell ref="O7:T7"/>
    <mergeCell ref="U7:W7"/>
    <mergeCell ref="A5:G5"/>
    <mergeCell ref="H5:N5"/>
    <mergeCell ref="A3:E3"/>
    <mergeCell ref="F3:N3"/>
    <mergeCell ref="S3:W3"/>
    <mergeCell ref="O3:R3"/>
    <mergeCell ref="A9:H9"/>
    <mergeCell ref="I9:N9"/>
    <mergeCell ref="O9:S9"/>
    <mergeCell ref="T9:W9"/>
    <mergeCell ref="A11:J11"/>
    <mergeCell ref="K11:N11"/>
    <mergeCell ref="T11:W11"/>
    <mergeCell ref="O11:S11"/>
    <mergeCell ref="A18:C18"/>
    <mergeCell ref="D18:E18"/>
    <mergeCell ref="F18:G18"/>
    <mergeCell ref="H18:I18"/>
    <mergeCell ref="J18:P18"/>
    <mergeCell ref="W17:Y17"/>
    <mergeCell ref="Q17:V17"/>
    <mergeCell ref="D17:E17"/>
    <mergeCell ref="F17:G17"/>
    <mergeCell ref="H17:I17"/>
    <mergeCell ref="J17:P17"/>
    <mergeCell ref="A13:E13"/>
    <mergeCell ref="A15:P15"/>
    <mergeCell ref="Q15:V16"/>
    <mergeCell ref="W15:X15"/>
    <mergeCell ref="A16:C16"/>
    <mergeCell ref="D16:I16"/>
    <mergeCell ref="J16:P16"/>
    <mergeCell ref="W16:Y16"/>
    <mergeCell ref="A14:W14"/>
    <mergeCell ref="R22:V22"/>
    <mergeCell ref="X22:Y22"/>
    <mergeCell ref="Q18:V18"/>
    <mergeCell ref="W18:Y18"/>
    <mergeCell ref="R21:V21"/>
    <mergeCell ref="X21:Y21"/>
    <mergeCell ref="A32:G32"/>
    <mergeCell ref="H32:M32"/>
    <mergeCell ref="T32:V36"/>
    <mergeCell ref="A23:Y23"/>
    <mergeCell ref="A24:Z24"/>
    <mergeCell ref="R28:T28"/>
    <mergeCell ref="A29:Y29"/>
    <mergeCell ref="R30:T30"/>
    <mergeCell ref="A25:Y25"/>
    <mergeCell ref="R26:T26"/>
    <mergeCell ref="A27:Y27"/>
    <mergeCell ref="G26:L26"/>
    <mergeCell ref="G28:L28"/>
    <mergeCell ref="G30:L30"/>
    <mergeCell ref="X26:Z26"/>
    <mergeCell ref="A22:C22"/>
    <mergeCell ref="D22:E22"/>
    <mergeCell ref="A21:C21"/>
    <mergeCell ref="D21:E21"/>
    <mergeCell ref="F21:G21"/>
    <mergeCell ref="J22:P22"/>
    <mergeCell ref="J20:P20"/>
    <mergeCell ref="H21:I21"/>
    <mergeCell ref="J21:P21"/>
    <mergeCell ref="F22:G22"/>
    <mergeCell ref="H22:I22"/>
    <mergeCell ref="B1:Y1"/>
    <mergeCell ref="Q20:V20"/>
    <mergeCell ref="W20:Y20"/>
    <mergeCell ref="A19:C19"/>
    <mergeCell ref="D19:E19"/>
    <mergeCell ref="H19:I19"/>
    <mergeCell ref="J19:P19"/>
    <mergeCell ref="F13:W13"/>
    <mergeCell ref="F19:G19"/>
    <mergeCell ref="F20:G20"/>
    <mergeCell ref="R19:V19"/>
    <mergeCell ref="W19:Y19"/>
    <mergeCell ref="A20:C20"/>
    <mergeCell ref="D20:E20"/>
    <mergeCell ref="H20:I20"/>
    <mergeCell ref="A17:C17"/>
  </mergeCells>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6DCB5-6812-4130-ABAB-5D0564FBD58F}">
  <sheetPr codeName="Feuil4">
    <pageSetUpPr fitToPage="1"/>
  </sheetPr>
  <dimension ref="A1:Z36"/>
  <sheetViews>
    <sheetView showZeros="0" topLeftCell="A26" zoomScaleNormal="100" workbookViewId="0">
      <selection activeCell="H32" sqref="H32:M32"/>
    </sheetView>
  </sheetViews>
  <sheetFormatPr baseColWidth="10" defaultColWidth="8.77734375" defaultRowHeight="13.2"/>
  <cols>
    <col min="1" max="1" width="1.44140625" customWidth="1"/>
    <col min="2" max="2" width="5.109375" customWidth="1"/>
    <col min="3" max="3" width="1.33203125" customWidth="1"/>
    <col min="4" max="5" width="1.44140625" customWidth="1"/>
    <col min="6" max="6" width="2.77734375" customWidth="1"/>
    <col min="7" max="7" width="4.109375" customWidth="1"/>
    <col min="8" max="8" width="1.109375" customWidth="1"/>
    <col min="9" max="9" width="1.44140625" customWidth="1"/>
    <col min="10" max="10" width="4.109375" customWidth="1"/>
    <col min="11" max="11" width="5.109375" customWidth="1"/>
    <col min="12" max="12" width="7.44140625" customWidth="1"/>
    <col min="13" max="13" width="18" customWidth="1"/>
    <col min="14" max="14" width="1.33203125" customWidth="1"/>
    <col min="15" max="15" width="0.77734375" customWidth="1"/>
    <col min="16" max="16" width="7.33203125" customWidth="1"/>
    <col min="17" max="17" width="3.21875" customWidth="1"/>
    <col min="18" max="18" width="3.77734375" customWidth="1"/>
    <col min="19" max="19" width="5.33203125" customWidth="1"/>
    <col min="20" max="20" width="3.33203125" customWidth="1"/>
    <col min="21" max="21" width="2.44140625" customWidth="1"/>
    <col min="22" max="22" width="25.33203125" customWidth="1"/>
    <col min="23" max="23" width="1.44140625" customWidth="1"/>
    <col min="24" max="24" width="7.44140625" customWidth="1"/>
    <col min="25" max="25" width="8.77734375" customWidth="1"/>
    <col min="26" max="26" width="6" customWidth="1"/>
  </cols>
  <sheetData>
    <row r="1" spans="1:25" ht="55.2" customHeight="1">
      <c r="B1" s="224" t="s">
        <v>114</v>
      </c>
      <c r="C1" s="225"/>
      <c r="D1" s="225"/>
      <c r="E1" s="225"/>
      <c r="F1" s="225"/>
      <c r="G1" s="225"/>
      <c r="H1" s="225"/>
      <c r="I1" s="225"/>
      <c r="J1" s="225"/>
      <c r="K1" s="225"/>
      <c r="L1" s="225"/>
      <c r="M1" s="225"/>
      <c r="N1" s="225"/>
      <c r="O1" s="225"/>
      <c r="P1" s="225"/>
      <c r="Q1" s="225"/>
      <c r="R1" s="225"/>
      <c r="S1" s="225"/>
      <c r="T1" s="225"/>
      <c r="U1" s="225"/>
      <c r="V1" s="225"/>
      <c r="W1" s="226"/>
      <c r="X1" s="226"/>
      <c r="Y1" s="226"/>
    </row>
    <row r="2" spans="1:25" ht="7.8" customHeight="1">
      <c r="A2" s="297"/>
      <c r="B2" s="164"/>
      <c r="C2" s="164"/>
      <c r="D2" s="164"/>
      <c r="E2" s="164"/>
      <c r="F2" s="164"/>
      <c r="G2" s="164"/>
      <c r="H2" s="164"/>
      <c r="I2" s="164"/>
      <c r="J2" s="164"/>
      <c r="K2" s="164"/>
      <c r="L2" s="164"/>
      <c r="M2" s="164"/>
      <c r="N2" s="164"/>
      <c r="O2" s="226"/>
      <c r="P2" s="226"/>
      <c r="Q2" s="226"/>
      <c r="R2" s="226"/>
      <c r="S2" s="226"/>
      <c r="T2" s="226"/>
      <c r="U2" s="226"/>
      <c r="V2" s="226"/>
      <c r="W2" s="226"/>
      <c r="X2" s="226"/>
    </row>
    <row r="3" spans="1:25" ht="17.7" customHeight="1">
      <c r="A3" s="301" t="s">
        <v>0</v>
      </c>
      <c r="B3" s="300"/>
      <c r="C3" s="300"/>
      <c r="D3" s="300"/>
      <c r="E3" s="300"/>
      <c r="F3" s="302" t="str">
        <f>Informations!B4</f>
        <v xml:space="preserve"> </v>
      </c>
      <c r="G3" s="303"/>
      <c r="H3" s="303"/>
      <c r="I3" s="303"/>
      <c r="J3" s="303"/>
      <c r="K3" s="303"/>
      <c r="L3" s="303"/>
      <c r="M3" s="303"/>
      <c r="N3" s="304"/>
      <c r="O3" s="308" t="s">
        <v>1</v>
      </c>
      <c r="P3" s="266"/>
      <c r="Q3" s="266"/>
      <c r="R3" s="264"/>
      <c r="S3" s="313">
        <f>Informations!E4</f>
        <v>0</v>
      </c>
      <c r="T3" s="306"/>
      <c r="U3" s="306"/>
      <c r="V3" s="306"/>
      <c r="W3" s="307"/>
    </row>
    <row r="4" spans="1:25" ht="6" customHeight="1">
      <c r="A4" s="18"/>
      <c r="B4" s="19"/>
      <c r="C4" s="19"/>
      <c r="D4" s="19"/>
      <c r="E4" s="19"/>
      <c r="F4" s="1"/>
      <c r="G4" s="1"/>
      <c r="H4" s="1"/>
      <c r="I4" s="1"/>
      <c r="J4" s="1"/>
      <c r="K4" s="1"/>
      <c r="L4" s="1"/>
      <c r="M4" s="1"/>
      <c r="N4" s="1"/>
      <c r="O4" s="19"/>
      <c r="P4" s="19"/>
      <c r="Q4" s="19"/>
      <c r="R4" s="1"/>
      <c r="S4" s="1"/>
      <c r="T4" s="1"/>
      <c r="U4" s="1"/>
      <c r="V4" s="1"/>
      <c r="W4" s="1"/>
    </row>
    <row r="5" spans="1:25" ht="16.95" customHeight="1">
      <c r="A5" s="298" t="s">
        <v>102</v>
      </c>
      <c r="B5" s="299"/>
      <c r="C5" s="299"/>
      <c r="D5" s="299"/>
      <c r="E5" s="299"/>
      <c r="F5" s="300"/>
      <c r="G5" s="300"/>
      <c r="H5" s="236">
        <f>Informations!B8</f>
        <v>0</v>
      </c>
      <c r="I5" s="237"/>
      <c r="J5" s="237"/>
      <c r="K5" s="237"/>
      <c r="L5" s="237"/>
      <c r="M5" s="237"/>
      <c r="N5" s="238"/>
      <c r="O5" s="19"/>
      <c r="P5" s="19"/>
      <c r="Q5" s="19"/>
      <c r="R5" s="1"/>
      <c r="S5" s="1"/>
      <c r="T5" s="1"/>
      <c r="U5" s="1"/>
      <c r="V5" s="1"/>
      <c r="W5" s="1"/>
    </row>
    <row r="6" spans="1:25" ht="6" customHeight="1">
      <c r="A6" s="18"/>
      <c r="B6" s="19"/>
      <c r="C6" s="19"/>
      <c r="D6" s="19"/>
      <c r="E6" s="19"/>
      <c r="F6" s="1"/>
      <c r="G6" s="1"/>
      <c r="H6" s="1"/>
      <c r="I6" s="1"/>
      <c r="J6" s="1"/>
      <c r="K6" s="1"/>
      <c r="L6" s="1"/>
      <c r="M6" s="1"/>
      <c r="N6" s="1"/>
      <c r="O6" s="19"/>
      <c r="P6" s="19"/>
      <c r="Q6" s="19"/>
      <c r="R6" s="1"/>
      <c r="S6" s="1"/>
      <c r="T6" s="1"/>
      <c r="U6" s="1"/>
      <c r="V6" s="1"/>
      <c r="W6" s="1"/>
    </row>
    <row r="7" spans="1:25" ht="17.25" customHeight="1">
      <c r="A7" s="298" t="s">
        <v>2</v>
      </c>
      <c r="B7" s="299"/>
      <c r="C7" s="299"/>
      <c r="D7" s="299"/>
      <c r="E7" s="299"/>
      <c r="F7" s="300"/>
      <c r="G7" s="300"/>
      <c r="H7" s="236">
        <f>Informations!B10</f>
        <v>0</v>
      </c>
      <c r="I7" s="237"/>
      <c r="J7" s="237"/>
      <c r="K7" s="237"/>
      <c r="L7" s="237"/>
      <c r="M7" s="237"/>
      <c r="N7" s="238"/>
      <c r="O7" s="299" t="s">
        <v>3</v>
      </c>
      <c r="P7" s="299"/>
      <c r="Q7" s="299"/>
      <c r="R7" s="300"/>
      <c r="S7" s="300"/>
      <c r="T7" s="266"/>
      <c r="U7" s="236">
        <f>Informations!B12</f>
        <v>0</v>
      </c>
      <c r="V7" s="237"/>
      <c r="W7" s="238"/>
    </row>
    <row r="8" spans="1:25" ht="6" customHeight="1">
      <c r="A8" s="4"/>
      <c r="B8" s="5"/>
      <c r="C8" s="5"/>
      <c r="D8" s="5"/>
      <c r="E8" s="5"/>
      <c r="F8" s="7"/>
      <c r="G8" s="7"/>
      <c r="H8" s="1"/>
      <c r="I8" s="1"/>
      <c r="J8" s="1"/>
      <c r="K8" s="1"/>
      <c r="L8" s="1"/>
      <c r="M8" s="1"/>
      <c r="N8" s="1"/>
      <c r="O8" s="5"/>
      <c r="P8" s="5"/>
      <c r="Q8" s="5"/>
      <c r="R8" s="7"/>
      <c r="S8" s="7"/>
      <c r="T8" s="7"/>
      <c r="U8" s="1"/>
      <c r="V8" s="1"/>
      <c r="W8" s="1"/>
    </row>
    <row r="9" spans="1:25" ht="17.25" customHeight="1">
      <c r="A9" s="291" t="s">
        <v>4</v>
      </c>
      <c r="B9" s="292"/>
      <c r="C9" s="292"/>
      <c r="D9" s="292"/>
      <c r="E9" s="292"/>
      <c r="F9" s="292"/>
      <c r="G9" s="292"/>
      <c r="H9" s="266"/>
      <c r="I9" s="236">
        <f>Informations!E12</f>
        <v>0</v>
      </c>
      <c r="J9" s="237"/>
      <c r="K9" s="237"/>
      <c r="L9" s="237"/>
      <c r="M9" s="237"/>
      <c r="N9" s="238"/>
      <c r="O9" s="292" t="s">
        <v>5</v>
      </c>
      <c r="P9" s="292"/>
      <c r="Q9" s="292"/>
      <c r="R9" s="292"/>
      <c r="S9" s="292"/>
      <c r="T9" s="236">
        <f>Informations!E10</f>
        <v>0</v>
      </c>
      <c r="U9" s="237"/>
      <c r="V9" s="237"/>
      <c r="W9" s="238"/>
    </row>
    <row r="10" spans="1:25" ht="6" customHeight="1">
      <c r="A10" s="6"/>
      <c r="B10" s="7"/>
      <c r="C10" s="7"/>
      <c r="D10" s="7"/>
      <c r="E10" s="7"/>
      <c r="F10" s="7"/>
      <c r="G10" s="7"/>
      <c r="H10" s="7"/>
      <c r="I10" s="1"/>
      <c r="J10" s="1"/>
      <c r="K10" s="1"/>
      <c r="L10" s="1"/>
      <c r="M10" s="1"/>
      <c r="N10" s="1"/>
      <c r="O10" s="7"/>
      <c r="P10" s="7"/>
      <c r="Q10" s="7"/>
      <c r="R10" s="7"/>
      <c r="S10" s="7"/>
      <c r="T10" s="1"/>
      <c r="U10" s="1"/>
      <c r="V10" s="1"/>
      <c r="W10" s="1"/>
    </row>
    <row r="11" spans="1:25" ht="17.25" customHeight="1">
      <c r="A11" s="265" t="s">
        <v>6</v>
      </c>
      <c r="B11" s="266"/>
      <c r="C11" s="266"/>
      <c r="D11" s="266"/>
      <c r="E11" s="266"/>
      <c r="F11" s="266"/>
      <c r="G11" s="266"/>
      <c r="H11" s="266"/>
      <c r="I11" s="266"/>
      <c r="J11" s="266"/>
      <c r="K11" s="239"/>
      <c r="L11" s="293"/>
      <c r="M11" s="293"/>
      <c r="N11" s="240"/>
      <c r="O11" s="296" t="s">
        <v>56</v>
      </c>
      <c r="P11" s="266"/>
      <c r="Q11" s="266"/>
      <c r="R11" s="266"/>
      <c r="S11" s="264"/>
      <c r="T11" s="293"/>
      <c r="U11" s="311"/>
      <c r="V11" s="311"/>
      <c r="W11" s="312"/>
    </row>
    <row r="12" spans="1:25" ht="4.95" customHeight="1">
      <c r="A12" s="6"/>
      <c r="B12" s="7"/>
      <c r="C12" s="7"/>
      <c r="D12" s="7"/>
      <c r="E12" s="7"/>
      <c r="F12" s="7"/>
      <c r="G12" s="7"/>
      <c r="H12" s="7"/>
      <c r="I12" s="7"/>
      <c r="J12" s="7"/>
      <c r="K12" s="2"/>
      <c r="L12" s="2"/>
      <c r="M12" s="2"/>
      <c r="N12" s="2"/>
      <c r="O12" s="7"/>
      <c r="P12" s="7"/>
      <c r="Q12" s="7"/>
      <c r="R12" s="7"/>
      <c r="S12" s="2"/>
      <c r="T12" s="2"/>
      <c r="U12" s="2"/>
      <c r="V12" s="2"/>
      <c r="W12" s="2"/>
    </row>
    <row r="13" spans="1:25" ht="17.25" customHeight="1">
      <c r="A13" s="265" t="s">
        <v>7</v>
      </c>
      <c r="B13" s="266"/>
      <c r="C13" s="266"/>
      <c r="D13" s="266"/>
      <c r="E13" s="266"/>
      <c r="F13" s="236">
        <f>Informations!B14</f>
        <v>0</v>
      </c>
      <c r="G13" s="237"/>
      <c r="H13" s="237"/>
      <c r="I13" s="237"/>
      <c r="J13" s="237"/>
      <c r="K13" s="237"/>
      <c r="L13" s="237"/>
      <c r="M13" s="237"/>
      <c r="N13" s="237"/>
      <c r="O13" s="237"/>
      <c r="P13" s="237"/>
      <c r="Q13" s="237"/>
      <c r="R13" s="237"/>
      <c r="S13" s="237"/>
      <c r="T13" s="237"/>
      <c r="U13" s="237"/>
      <c r="V13" s="237"/>
      <c r="W13" s="238"/>
    </row>
    <row r="14" spans="1:25" ht="5.7" customHeight="1">
      <c r="A14" s="288"/>
      <c r="B14" s="289"/>
      <c r="C14" s="289"/>
      <c r="D14" s="289"/>
      <c r="E14" s="289"/>
      <c r="F14" s="289"/>
      <c r="G14" s="289"/>
      <c r="H14" s="289"/>
      <c r="I14" s="289"/>
      <c r="J14" s="289"/>
      <c r="K14" s="289"/>
      <c r="L14" s="289"/>
      <c r="M14" s="289"/>
      <c r="N14" s="289"/>
      <c r="O14" s="289"/>
      <c r="P14" s="289"/>
      <c r="Q14" s="289"/>
      <c r="R14" s="289"/>
      <c r="S14" s="289"/>
      <c r="T14" s="289"/>
      <c r="U14" s="289"/>
      <c r="V14" s="289"/>
      <c r="W14" s="290"/>
    </row>
    <row r="15" spans="1:25" ht="17.25" customHeight="1">
      <c r="A15" s="267" t="s">
        <v>8</v>
      </c>
      <c r="B15" s="268"/>
      <c r="C15" s="268"/>
      <c r="D15" s="268"/>
      <c r="E15" s="268"/>
      <c r="F15" s="268"/>
      <c r="G15" s="268"/>
      <c r="H15" s="268"/>
      <c r="I15" s="268"/>
      <c r="J15" s="268"/>
      <c r="K15" s="268"/>
      <c r="L15" s="268"/>
      <c r="M15" s="268"/>
      <c r="N15" s="268"/>
      <c r="O15" s="268"/>
      <c r="P15" s="269"/>
      <c r="Q15" s="270" t="s">
        <v>9</v>
      </c>
      <c r="R15" s="271"/>
      <c r="S15" s="271"/>
      <c r="T15" s="271"/>
      <c r="U15" s="271"/>
      <c r="V15" s="272"/>
      <c r="W15" s="276"/>
      <c r="X15" s="277"/>
      <c r="Y15" s="8"/>
    </row>
    <row r="16" spans="1:25" ht="25.5" customHeight="1">
      <c r="A16" s="278" t="s">
        <v>10</v>
      </c>
      <c r="B16" s="279"/>
      <c r="C16" s="280"/>
      <c r="D16" s="278" t="s">
        <v>11</v>
      </c>
      <c r="E16" s="279"/>
      <c r="F16" s="281"/>
      <c r="G16" s="281"/>
      <c r="H16" s="279"/>
      <c r="I16" s="280"/>
      <c r="J16" s="282" t="s">
        <v>12</v>
      </c>
      <c r="K16" s="283"/>
      <c r="L16" s="283"/>
      <c r="M16" s="283"/>
      <c r="N16" s="283"/>
      <c r="O16" s="283"/>
      <c r="P16" s="284"/>
      <c r="Q16" s="273"/>
      <c r="R16" s="274"/>
      <c r="S16" s="274"/>
      <c r="T16" s="274"/>
      <c r="U16" s="274"/>
      <c r="V16" s="275"/>
      <c r="W16" s="285" t="s">
        <v>13</v>
      </c>
      <c r="X16" s="286"/>
      <c r="Y16" s="287"/>
    </row>
    <row r="17" spans="1:26" ht="17.25" customHeight="1">
      <c r="A17" s="230">
        <v>1</v>
      </c>
      <c r="B17" s="231"/>
      <c r="C17" s="232"/>
      <c r="D17" s="233"/>
      <c r="E17" s="234"/>
      <c r="F17" s="241"/>
      <c r="G17" s="242"/>
      <c r="H17" s="234"/>
      <c r="I17" s="235"/>
      <c r="J17" s="227"/>
      <c r="K17" s="228"/>
      <c r="L17" s="228"/>
      <c r="M17" s="228"/>
      <c r="N17" s="228"/>
      <c r="O17" s="228"/>
      <c r="P17" s="229"/>
      <c r="Q17" s="227"/>
      <c r="R17" s="228"/>
      <c r="S17" s="228"/>
      <c r="T17" s="228"/>
      <c r="U17" s="228"/>
      <c r="V17" s="229"/>
      <c r="W17" s="227"/>
      <c r="X17" s="228"/>
      <c r="Y17" s="229"/>
    </row>
    <row r="18" spans="1:26" ht="17.25" customHeight="1">
      <c r="A18" s="230">
        <v>2</v>
      </c>
      <c r="B18" s="231"/>
      <c r="C18" s="232"/>
      <c r="D18" s="233"/>
      <c r="E18" s="234"/>
      <c r="F18" s="241"/>
      <c r="G18" s="242"/>
      <c r="H18" s="234"/>
      <c r="I18" s="235"/>
      <c r="J18" s="227"/>
      <c r="K18" s="228"/>
      <c r="L18" s="228"/>
      <c r="M18" s="228"/>
      <c r="N18" s="228"/>
      <c r="O18" s="228"/>
      <c r="P18" s="229"/>
      <c r="Q18" s="227"/>
      <c r="R18" s="228"/>
      <c r="S18" s="228"/>
      <c r="T18" s="228"/>
      <c r="U18" s="228"/>
      <c r="V18" s="229"/>
      <c r="W18" s="227"/>
      <c r="X18" s="228"/>
      <c r="Y18" s="229"/>
    </row>
    <row r="19" spans="1:26" ht="17.25" customHeight="1">
      <c r="A19" s="230">
        <v>3</v>
      </c>
      <c r="B19" s="231"/>
      <c r="C19" s="232"/>
      <c r="D19" s="233"/>
      <c r="E19" s="234"/>
      <c r="F19" s="239"/>
      <c r="G19" s="240"/>
      <c r="H19" s="234"/>
      <c r="I19" s="235"/>
      <c r="J19" s="227"/>
      <c r="K19" s="228"/>
      <c r="L19" s="228"/>
      <c r="M19" s="228"/>
      <c r="N19" s="228"/>
      <c r="O19" s="228"/>
      <c r="P19" s="229"/>
      <c r="Q19" s="20"/>
      <c r="R19" s="228"/>
      <c r="S19" s="228"/>
      <c r="T19" s="228"/>
      <c r="U19" s="228"/>
      <c r="V19" s="229"/>
      <c r="W19" s="227"/>
      <c r="X19" s="228"/>
      <c r="Y19" s="229"/>
    </row>
    <row r="20" spans="1:26" ht="17.25" customHeight="1">
      <c r="A20" s="230">
        <v>4</v>
      </c>
      <c r="B20" s="231"/>
      <c r="C20" s="232"/>
      <c r="D20" s="233"/>
      <c r="E20" s="234"/>
      <c r="F20" s="239"/>
      <c r="G20" s="240"/>
      <c r="H20" s="234"/>
      <c r="I20" s="235"/>
      <c r="J20" s="227"/>
      <c r="K20" s="228"/>
      <c r="L20" s="228"/>
      <c r="M20" s="228"/>
      <c r="N20" s="228"/>
      <c r="O20" s="228"/>
      <c r="P20" s="229"/>
      <c r="Q20" s="227"/>
      <c r="R20" s="228"/>
      <c r="S20" s="228"/>
      <c r="T20" s="228"/>
      <c r="U20" s="228"/>
      <c r="V20" s="229"/>
      <c r="W20" s="227"/>
      <c r="X20" s="228"/>
      <c r="Y20" s="229"/>
    </row>
    <row r="21" spans="1:26" ht="17.25" customHeight="1">
      <c r="A21" s="230">
        <v>5</v>
      </c>
      <c r="B21" s="231"/>
      <c r="C21" s="232"/>
      <c r="D21" s="233"/>
      <c r="E21" s="234"/>
      <c r="F21" s="241"/>
      <c r="G21" s="242"/>
      <c r="H21" s="234"/>
      <c r="I21" s="235"/>
      <c r="J21" s="227"/>
      <c r="K21" s="228"/>
      <c r="L21" s="228"/>
      <c r="M21" s="228"/>
      <c r="N21" s="228"/>
      <c r="O21" s="228"/>
      <c r="P21" s="229"/>
      <c r="Q21" s="20"/>
      <c r="R21" s="228"/>
      <c r="S21" s="228"/>
      <c r="T21" s="228"/>
      <c r="U21" s="228"/>
      <c r="V21" s="229"/>
      <c r="W21" s="20"/>
      <c r="X21" s="228"/>
      <c r="Y21" s="229"/>
    </row>
    <row r="22" spans="1:26" ht="17.25" customHeight="1">
      <c r="A22" s="230">
        <v>6</v>
      </c>
      <c r="B22" s="231"/>
      <c r="C22" s="232"/>
      <c r="D22" s="233"/>
      <c r="E22" s="234"/>
      <c r="F22" s="241"/>
      <c r="G22" s="242"/>
      <c r="H22" s="234"/>
      <c r="I22" s="235"/>
      <c r="J22" s="227"/>
      <c r="K22" s="228"/>
      <c r="L22" s="228"/>
      <c r="M22" s="228"/>
      <c r="N22" s="228"/>
      <c r="O22" s="228"/>
      <c r="P22" s="229"/>
      <c r="Q22" s="20"/>
      <c r="R22" s="228"/>
      <c r="S22" s="228"/>
      <c r="T22" s="228"/>
      <c r="U22" s="228"/>
      <c r="V22" s="229"/>
      <c r="W22" s="20"/>
      <c r="X22" s="228"/>
      <c r="Y22" s="229"/>
    </row>
    <row r="23" spans="1:26" ht="19.5" customHeight="1">
      <c r="A23" s="256" t="s">
        <v>14</v>
      </c>
      <c r="B23" s="257"/>
      <c r="C23" s="257"/>
      <c r="D23" s="257"/>
      <c r="E23" s="257"/>
      <c r="F23" s="258"/>
      <c r="G23" s="258"/>
      <c r="H23" s="257"/>
      <c r="I23" s="257"/>
      <c r="J23" s="257"/>
      <c r="K23" s="257"/>
      <c r="L23" s="257"/>
      <c r="M23" s="257"/>
      <c r="N23" s="257"/>
      <c r="O23" s="257"/>
      <c r="P23" s="257"/>
      <c r="Q23" s="257"/>
      <c r="R23" s="257"/>
      <c r="S23" s="257"/>
      <c r="T23" s="257"/>
      <c r="U23" s="257"/>
      <c r="V23" s="257"/>
      <c r="W23" s="257"/>
      <c r="X23" s="257"/>
      <c r="Y23" s="259"/>
    </row>
    <row r="24" spans="1:26" ht="129" customHeight="1">
      <c r="A24" s="260" t="s">
        <v>123</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row>
    <row r="25" spans="1:26" ht="71.400000000000006" customHeight="1">
      <c r="A25" s="261" t="s">
        <v>125</v>
      </c>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3"/>
    </row>
    <row r="26" spans="1:26" ht="40.200000000000003" customHeight="1">
      <c r="A26" s="21"/>
      <c r="B26" s="3"/>
      <c r="C26" s="3"/>
      <c r="D26" s="3"/>
      <c r="E26" s="3"/>
      <c r="F26" s="3"/>
      <c r="G26" s="263" t="s">
        <v>21</v>
      </c>
      <c r="H26" s="309"/>
      <c r="I26" s="309"/>
      <c r="J26" s="309"/>
      <c r="K26" s="309"/>
      <c r="L26" s="3"/>
      <c r="M26" s="156"/>
      <c r="N26" s="3"/>
      <c r="O26" s="3"/>
      <c r="P26" s="22" t="s">
        <v>20</v>
      </c>
      <c r="Q26" s="3"/>
      <c r="R26" s="310">
        <v>7.5999999999999998E-2</v>
      </c>
      <c r="S26" s="310"/>
      <c r="T26" s="310"/>
      <c r="U26" s="23" t="s">
        <v>22</v>
      </c>
      <c r="V26" s="162">
        <f>M26*R26</f>
        <v>0</v>
      </c>
      <c r="W26" s="3"/>
      <c r="X26" s="359" t="str">
        <f>IF(AND(Informations!B21="",Informations!B23=""),"","vous devez choisir l'autre onglet d'assurance Reims/Epernay")</f>
        <v/>
      </c>
      <c r="Y26" s="360"/>
      <c r="Z26" s="360"/>
    </row>
    <row r="27" spans="1:26" ht="115.8" customHeight="1">
      <c r="A27" s="263" t="s">
        <v>138</v>
      </c>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150"/>
    </row>
    <row r="28" spans="1:26" ht="46.2" customHeight="1">
      <c r="A28" s="21"/>
      <c r="B28" s="3"/>
      <c r="C28" s="3"/>
      <c r="D28" s="3"/>
      <c r="E28" s="3"/>
      <c r="F28" s="3"/>
      <c r="G28" s="263" t="s">
        <v>21</v>
      </c>
      <c r="H28" s="309"/>
      <c r="I28" s="309"/>
      <c r="J28" s="309"/>
      <c r="K28" s="309"/>
      <c r="L28" s="3"/>
      <c r="M28" s="156"/>
      <c r="N28" s="3"/>
      <c r="O28" s="3"/>
      <c r="P28" s="22" t="s">
        <v>20</v>
      </c>
      <c r="Q28" s="3"/>
      <c r="R28" s="310">
        <v>1.347</v>
      </c>
      <c r="S28" s="310"/>
      <c r="T28" s="310"/>
      <c r="U28" s="23" t="s">
        <v>22</v>
      </c>
      <c r="V28" s="162">
        <f>M28*R28</f>
        <v>0</v>
      </c>
      <c r="W28" s="3"/>
      <c r="X28" s="359" t="str">
        <f>IF(AND(Informations!B21="",Informations!B23=""),"","vous devez choisir l'autre onglet d'assurance Reims/Epernay")</f>
        <v/>
      </c>
      <c r="Y28" s="360"/>
      <c r="Z28" s="360"/>
    </row>
    <row r="29" spans="1:26" ht="63.6" customHeight="1">
      <c r="A29" s="261" t="s">
        <v>124</v>
      </c>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3"/>
    </row>
    <row r="30" spans="1:26" ht="37.200000000000003" customHeight="1">
      <c r="A30" s="21"/>
      <c r="B30" s="3"/>
      <c r="C30" s="3"/>
      <c r="D30" s="3"/>
      <c r="E30" s="3"/>
      <c r="F30" s="3"/>
      <c r="G30" s="263" t="s">
        <v>21</v>
      </c>
      <c r="H30" s="309"/>
      <c r="I30" s="309"/>
      <c r="J30" s="309"/>
      <c r="K30" s="309"/>
      <c r="L30" s="3"/>
      <c r="M30" s="156"/>
      <c r="N30" s="3"/>
      <c r="O30" s="3"/>
      <c r="P30" s="22" t="s">
        <v>20</v>
      </c>
      <c r="Q30" s="3"/>
      <c r="R30" s="310">
        <v>2.1930000000000001</v>
      </c>
      <c r="S30" s="310"/>
      <c r="T30" s="310"/>
      <c r="U30" s="23" t="s">
        <v>22</v>
      </c>
      <c r="V30" s="162">
        <f>M30*R30</f>
        <v>0</v>
      </c>
      <c r="W30" s="3"/>
      <c r="X30" s="359" t="str">
        <f>IF(AND(Informations!B21="",Informations!B23=""),"","vous devez choisir l'autre onglet d'assurance Reims/Epernay")</f>
        <v/>
      </c>
      <c r="Y30" s="360"/>
      <c r="Z30" s="360"/>
    </row>
    <row r="31" spans="1:26" ht="17.399999999999999" customHeight="1">
      <c r="A31" s="147" t="s">
        <v>23</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3"/>
    </row>
    <row r="32" spans="1:26" ht="22.2" customHeight="1">
      <c r="A32" s="243" t="s">
        <v>24</v>
      </c>
      <c r="B32" s="189"/>
      <c r="C32" s="189"/>
      <c r="D32" s="189"/>
      <c r="E32" s="189"/>
      <c r="F32" s="189"/>
      <c r="G32" s="189"/>
      <c r="H32" s="244"/>
      <c r="I32" s="245"/>
      <c r="J32" s="245"/>
      <c r="K32" s="245"/>
      <c r="L32" s="245"/>
      <c r="M32" s="246"/>
      <c r="P32" s="14" t="s">
        <v>25</v>
      </c>
      <c r="T32" s="247"/>
      <c r="U32" s="248"/>
      <c r="V32" s="249"/>
      <c r="Z32" s="3"/>
    </row>
    <row r="33" spans="20:26" ht="61.95" customHeight="1">
      <c r="T33" s="250"/>
      <c r="U33" s="251"/>
      <c r="V33" s="252"/>
      <c r="Z33" s="148"/>
    </row>
    <row r="34" spans="20:26" ht="28.2" customHeight="1">
      <c r="T34" s="250"/>
      <c r="U34" s="251"/>
      <c r="V34" s="252"/>
    </row>
    <row r="35" spans="20:26">
      <c r="T35" s="250"/>
      <c r="U35" s="251"/>
      <c r="V35" s="252"/>
    </row>
    <row r="36" spans="20:26">
      <c r="T36" s="253"/>
      <c r="U36" s="254"/>
      <c r="V36" s="255"/>
    </row>
  </sheetData>
  <sheetProtection algorithmName="SHA-512" hashValue="BdSLAOg5JG9HIpzU99Ev6J/54oqGXm9LuI1QmuXPrbSLnmzH5r5Tpx4HyPEVzvtzQtlmnP/ep2NLQa9qh4AAQA==" saltValue="hMKIW2toTYjZaJrGNmz5jA==" spinCount="100000" sheet="1" selectLockedCells="1"/>
  <mergeCells count="89">
    <mergeCell ref="X30:Z30"/>
    <mergeCell ref="U7:W7"/>
    <mergeCell ref="B1:Y1"/>
    <mergeCell ref="A2:X2"/>
    <mergeCell ref="A3:E3"/>
    <mergeCell ref="F3:N3"/>
    <mergeCell ref="A5:G5"/>
    <mergeCell ref="H5:N5"/>
    <mergeCell ref="A7:G7"/>
    <mergeCell ref="H7:N7"/>
    <mergeCell ref="O7:T7"/>
    <mergeCell ref="O3:R3"/>
    <mergeCell ref="S3:W3"/>
    <mergeCell ref="A9:H9"/>
    <mergeCell ref="I9:N9"/>
    <mergeCell ref="O9:S9"/>
    <mergeCell ref="T9:W9"/>
    <mergeCell ref="A11:J11"/>
    <mergeCell ref="K11:N11"/>
    <mergeCell ref="T11:W11"/>
    <mergeCell ref="O11:S11"/>
    <mergeCell ref="A13:E13"/>
    <mergeCell ref="F13:W13"/>
    <mergeCell ref="A14:W14"/>
    <mergeCell ref="A15:P15"/>
    <mergeCell ref="Q15:V16"/>
    <mergeCell ref="W15:X15"/>
    <mergeCell ref="A16:C16"/>
    <mergeCell ref="D16:I16"/>
    <mergeCell ref="J16:P16"/>
    <mergeCell ref="W16:Y16"/>
    <mergeCell ref="W17:Y17"/>
    <mergeCell ref="A18:C18"/>
    <mergeCell ref="D18:E18"/>
    <mergeCell ref="F18:G18"/>
    <mergeCell ref="H18:I18"/>
    <mergeCell ref="J18:P18"/>
    <mergeCell ref="Q18:V18"/>
    <mergeCell ref="W18:Y18"/>
    <mergeCell ref="A17:C17"/>
    <mergeCell ref="D17:E17"/>
    <mergeCell ref="F17:G17"/>
    <mergeCell ref="H17:I17"/>
    <mergeCell ref="J17:P17"/>
    <mergeCell ref="Q17:V17"/>
    <mergeCell ref="W19:Y19"/>
    <mergeCell ref="A20:C20"/>
    <mergeCell ref="D20:E20"/>
    <mergeCell ref="F20:G20"/>
    <mergeCell ref="H20:I20"/>
    <mergeCell ref="J20:P20"/>
    <mergeCell ref="Q20:V20"/>
    <mergeCell ref="W20:Y20"/>
    <mergeCell ref="A19:C19"/>
    <mergeCell ref="D19:E19"/>
    <mergeCell ref="F19:G19"/>
    <mergeCell ref="H19:I19"/>
    <mergeCell ref="J19:P19"/>
    <mergeCell ref="R19:V19"/>
    <mergeCell ref="X21:Y21"/>
    <mergeCell ref="A22:C22"/>
    <mergeCell ref="D22:E22"/>
    <mergeCell ref="F22:G22"/>
    <mergeCell ref="H22:I22"/>
    <mergeCell ref="J22:P22"/>
    <mergeCell ref="R22:V22"/>
    <mergeCell ref="X22:Y22"/>
    <mergeCell ref="A21:C21"/>
    <mergeCell ref="D21:E21"/>
    <mergeCell ref="F21:G21"/>
    <mergeCell ref="H21:I21"/>
    <mergeCell ref="J21:P21"/>
    <mergeCell ref="R21:V21"/>
    <mergeCell ref="A32:G32"/>
    <mergeCell ref="H32:M32"/>
    <mergeCell ref="T32:V36"/>
    <mergeCell ref="A23:Y23"/>
    <mergeCell ref="A24:Z24"/>
    <mergeCell ref="A25:Y25"/>
    <mergeCell ref="G26:K26"/>
    <mergeCell ref="R26:T26"/>
    <mergeCell ref="A27:Y27"/>
    <mergeCell ref="G28:K28"/>
    <mergeCell ref="R28:T28"/>
    <mergeCell ref="A29:Y29"/>
    <mergeCell ref="G30:K30"/>
    <mergeCell ref="R30:T30"/>
    <mergeCell ref="X26:Z26"/>
    <mergeCell ref="X28:Z28"/>
  </mergeCells>
  <pageMargins left="0.25" right="0.25" top="0.75" bottom="0.75" header="0.3" footer="0.3"/>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AQ85"/>
  <sheetViews>
    <sheetView showZeros="0" tabSelected="1" topLeftCell="A46" zoomScale="130" zoomScaleNormal="130" workbookViewId="0">
      <selection activeCell="D45" sqref="D45"/>
    </sheetView>
  </sheetViews>
  <sheetFormatPr baseColWidth="10" defaultRowHeight="13.2"/>
  <cols>
    <col min="1" max="1" width="9.109375" customWidth="1"/>
    <col min="2" max="2" width="34.33203125" customWidth="1"/>
    <col min="3" max="3" width="9.6640625" customWidth="1"/>
    <col min="4" max="4" width="11.6640625" customWidth="1"/>
    <col min="5" max="5" width="9.6640625" customWidth="1"/>
    <col min="6" max="6" width="10.33203125" customWidth="1"/>
    <col min="7" max="7" width="12.6640625" customWidth="1"/>
    <col min="8" max="8" width="14.77734375" bestFit="1" customWidth="1"/>
    <col min="9" max="9" width="11.77734375" customWidth="1"/>
    <col min="12" max="12" width="11.44140625" customWidth="1"/>
    <col min="13" max="16" width="0.21875" customWidth="1"/>
    <col min="17" max="17" width="25.88671875" customWidth="1"/>
  </cols>
  <sheetData>
    <row r="1" spans="1:43" ht="23.4" thickBot="1">
      <c r="A1" s="314" t="s">
        <v>103</v>
      </c>
      <c r="B1" s="315"/>
      <c r="C1" s="315"/>
      <c r="D1" s="315"/>
      <c r="E1" s="315"/>
      <c r="F1" s="315"/>
      <c r="G1" s="315"/>
      <c r="H1" s="315"/>
      <c r="I1" s="316"/>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row>
    <row r="2" spans="1:43" ht="15.75" customHeight="1" thickBot="1">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row>
    <row r="3" spans="1:43" ht="14.4" customHeight="1">
      <c r="A3" s="119" t="s">
        <v>74</v>
      </c>
      <c r="B3" s="141">
        <f>Informations!B8</f>
        <v>0</v>
      </c>
      <c r="C3" s="136"/>
      <c r="E3" s="110" t="s">
        <v>91</v>
      </c>
      <c r="F3" s="111"/>
      <c r="G3" s="112"/>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43" ht="15.75" customHeight="1" thickBot="1">
      <c r="A4" s="119" t="s">
        <v>73</v>
      </c>
      <c r="B4" s="141" t="str">
        <f>Informations!B4</f>
        <v xml:space="preserve"> </v>
      </c>
      <c r="C4" s="137"/>
      <c r="D4" s="106"/>
      <c r="E4" s="113" t="s">
        <v>104</v>
      </c>
      <c r="F4" s="114"/>
      <c r="G4" s="115"/>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row>
    <row r="5" spans="1:43" ht="15.75" customHeight="1">
      <c r="A5" s="120" t="s">
        <v>84</v>
      </c>
      <c r="B5" s="142">
        <f>Informations!E4</f>
        <v>0</v>
      </c>
      <c r="C5" s="138"/>
      <c r="D5" s="107"/>
      <c r="E5" s="132"/>
      <c r="F5" s="108"/>
      <c r="G5" s="104"/>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row>
    <row r="6" spans="1:43" ht="15.75" customHeight="1" thickBot="1">
      <c r="A6" s="120" t="s">
        <v>75</v>
      </c>
      <c r="B6" s="142">
        <f>Informations!B6</f>
        <v>0</v>
      </c>
      <c r="C6" s="139"/>
      <c r="D6" s="108"/>
      <c r="E6" s="108" t="s">
        <v>92</v>
      </c>
      <c r="I6" s="104"/>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row>
    <row r="7" spans="1:43" ht="15.75" customHeight="1">
      <c r="A7" s="14" t="s">
        <v>80</v>
      </c>
      <c r="B7" s="159">
        <f>Informations!E8</f>
        <v>0</v>
      </c>
      <c r="C7" s="139"/>
      <c r="D7" s="108"/>
      <c r="E7" s="125"/>
      <c r="F7" s="121"/>
      <c r="G7" s="121"/>
      <c r="H7" s="121"/>
      <c r="I7" s="122"/>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row>
    <row r="8" spans="1:43" ht="15.75" customHeight="1">
      <c r="A8" s="120" t="s">
        <v>76</v>
      </c>
      <c r="B8" s="141">
        <f>Informations!B10</f>
        <v>0</v>
      </c>
      <c r="C8" s="139"/>
      <c r="D8" s="109"/>
      <c r="E8" s="116" t="s">
        <v>70</v>
      </c>
      <c r="F8" s="108"/>
      <c r="G8" s="104"/>
      <c r="H8" s="104"/>
      <c r="I8" s="123"/>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row>
    <row r="9" spans="1:43" ht="15.75" customHeight="1">
      <c r="A9" s="120" t="s">
        <v>77</v>
      </c>
      <c r="B9" s="141">
        <f>Informations!B12</f>
        <v>0</v>
      </c>
      <c r="C9" s="139"/>
      <c r="D9" s="109"/>
      <c r="E9" s="116" t="s">
        <v>133</v>
      </c>
      <c r="F9" s="108"/>
      <c r="G9" s="104"/>
      <c r="H9" s="104"/>
      <c r="I9" s="123"/>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row>
    <row r="10" spans="1:43" ht="15.75" customHeight="1">
      <c r="A10" s="14" t="s">
        <v>81</v>
      </c>
      <c r="B10" s="143">
        <f>Informations!E12</f>
        <v>0</v>
      </c>
      <c r="C10" s="139"/>
      <c r="D10" s="109"/>
      <c r="E10" s="116" t="s">
        <v>71</v>
      </c>
      <c r="F10" s="108"/>
      <c r="G10" s="104"/>
      <c r="H10" s="104"/>
      <c r="I10" s="123"/>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row>
    <row r="11" spans="1:43" ht="15.75" customHeight="1" thickBot="1">
      <c r="A11" s="120" t="s">
        <v>78</v>
      </c>
      <c r="B11" s="144">
        <f>Informations!E10</f>
        <v>0</v>
      </c>
      <c r="C11" s="139"/>
      <c r="D11" s="109"/>
      <c r="E11" s="117"/>
      <c r="F11" s="114"/>
      <c r="G11" s="118"/>
      <c r="H11" s="118"/>
      <c r="I11" s="124"/>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row>
    <row r="12" spans="1:43" ht="15.75" customHeight="1">
      <c r="A12" s="120" t="s">
        <v>79</v>
      </c>
      <c r="B12" s="141">
        <f>Informations!B14</f>
        <v>0</v>
      </c>
      <c r="C12" s="140"/>
      <c r="D12" s="109"/>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1:43" ht="15.75" customHeight="1">
      <c r="C13" s="109"/>
      <c r="D13" s="109"/>
      <c r="G13" s="132" t="s">
        <v>90</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row>
    <row r="14" spans="1:43" ht="15.75" customHeight="1">
      <c r="A14" s="120" t="s">
        <v>82</v>
      </c>
      <c r="B14" s="145">
        <f>Cotisations!H9</f>
        <v>0</v>
      </c>
      <c r="C14" s="140"/>
      <c r="D14" s="109"/>
      <c r="F14" s="132" t="s">
        <v>89</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row>
    <row r="15" spans="1:43" ht="15.75" customHeight="1">
      <c r="A15" s="109"/>
      <c r="B15" s="109"/>
      <c r="C15" s="109"/>
      <c r="D15" s="109"/>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1:43" ht="15.75" customHeight="1">
      <c r="A16" s="126"/>
      <c r="B16" s="126"/>
      <c r="C16" s="127"/>
      <c r="D16" s="127"/>
      <c r="E16" s="127"/>
      <c r="F16" s="127"/>
      <c r="G16" s="128"/>
      <c r="H16" s="128"/>
      <c r="I16" s="128"/>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row>
    <row r="17" spans="1:42" ht="15" customHeight="1">
      <c r="A17" s="42" t="s">
        <v>43</v>
      </c>
      <c r="B17" s="37"/>
      <c r="C17" s="37"/>
      <c r="D17" s="37"/>
      <c r="E17" s="37"/>
      <c r="F17" s="37"/>
      <c r="G17" s="37"/>
      <c r="H17" s="37"/>
      <c r="I17" s="69"/>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1:42" ht="15" customHeight="1">
      <c r="A18" s="14"/>
      <c r="B18" s="37"/>
      <c r="C18" s="37"/>
      <c r="D18" s="37"/>
      <c r="E18" s="37"/>
      <c r="F18" s="37"/>
      <c r="G18" s="37"/>
      <c r="H18" s="37"/>
      <c r="I18" s="69"/>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1:42" ht="15" customHeight="1">
      <c r="A19" s="105" t="s">
        <v>72</v>
      </c>
      <c r="B19" s="37"/>
      <c r="C19" s="37"/>
      <c r="D19" s="37"/>
      <c r="E19" s="37"/>
      <c r="F19" s="37"/>
      <c r="G19" s="37"/>
      <c r="H19" s="37"/>
      <c r="I19" s="69"/>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1:42" ht="24.6" customHeight="1">
      <c r="A20" s="134" t="s">
        <v>116</v>
      </c>
      <c r="B20" s="134"/>
      <c r="C20" s="135"/>
      <c r="D20" s="37"/>
      <c r="E20" s="37"/>
      <c r="F20" s="37"/>
      <c r="G20" s="37"/>
      <c r="H20" s="37"/>
      <c r="I20" s="69"/>
      <c r="J20" s="37"/>
      <c r="K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1:42" ht="15" customHeight="1">
      <c r="A21" s="14" t="s">
        <v>105</v>
      </c>
      <c r="C21" s="77"/>
      <c r="D21" s="77"/>
      <c r="E21" s="77"/>
      <c r="F21" s="77"/>
      <c r="G21" s="77"/>
      <c r="H21" s="76"/>
      <c r="I21" s="69"/>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row>
    <row r="22" spans="1:42" ht="15" customHeight="1">
      <c r="A22" s="74" t="s">
        <v>57</v>
      </c>
      <c r="C22" s="37"/>
      <c r="D22" s="37"/>
      <c r="E22" s="37"/>
      <c r="F22" s="37"/>
      <c r="G22" s="37"/>
      <c r="H22" s="37"/>
      <c r="I22" s="69"/>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row>
    <row r="23" spans="1:42" ht="15" customHeight="1">
      <c r="A23" s="74"/>
      <c r="C23" s="37"/>
      <c r="D23" s="37"/>
      <c r="E23" s="37"/>
      <c r="F23" s="37"/>
      <c r="G23" s="37"/>
      <c r="H23" s="37"/>
      <c r="I23" s="69"/>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row>
    <row r="24" spans="1:42" ht="15" customHeight="1">
      <c r="A24" s="37"/>
      <c r="B24" s="62"/>
      <c r="C24" s="37"/>
      <c r="D24" s="37"/>
      <c r="E24" s="37"/>
      <c r="F24" s="37"/>
      <c r="G24" s="37"/>
      <c r="H24" s="37"/>
      <c r="I24" s="69"/>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row>
    <row r="25" spans="1:4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row>
    <row r="26" spans="1:42" ht="54" customHeight="1">
      <c r="A26" s="318" t="s">
        <v>115</v>
      </c>
      <c r="B26" s="319"/>
      <c r="C26" s="319"/>
      <c r="D26" s="319"/>
      <c r="E26" s="319"/>
      <c r="F26" s="319"/>
      <c r="G26" s="319"/>
      <c r="H26" s="319"/>
      <c r="I26" s="226"/>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row>
    <row r="27" spans="1:42" ht="25.95" customHeight="1">
      <c r="A27" s="38" t="s">
        <v>30</v>
      </c>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1:42" ht="10.199999999999999" customHeight="1" thickBot="1">
      <c r="A28" s="38"/>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1:42" ht="27" customHeight="1" thickBot="1">
      <c r="A29" s="131"/>
      <c r="B29" s="243" t="s">
        <v>31</v>
      </c>
      <c r="C29" s="243"/>
      <c r="D29" s="243"/>
      <c r="E29" s="243"/>
      <c r="F29" s="74" t="s">
        <v>24</v>
      </c>
      <c r="G29" s="317" t="s">
        <v>106</v>
      </c>
      <c r="H29" s="317"/>
      <c r="I29" s="31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1:42" ht="15" customHeight="1" thickBot="1">
      <c r="A30" s="130"/>
      <c r="B30" s="40"/>
      <c r="C30" s="41"/>
      <c r="D30" s="41"/>
      <c r="E30" s="74"/>
      <c r="F30" s="74"/>
      <c r="G30" s="97"/>
      <c r="H30" s="97"/>
      <c r="I30" s="9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1:42" ht="27" customHeight="1" thickBot="1">
      <c r="A31" s="131"/>
      <c r="B31" s="243" t="s">
        <v>32</v>
      </c>
      <c r="C31" s="243"/>
      <c r="D31" s="243"/>
      <c r="E31" s="243"/>
      <c r="F31" s="74" t="s">
        <v>24</v>
      </c>
      <c r="G31" s="317" t="s">
        <v>107</v>
      </c>
      <c r="H31" s="317"/>
      <c r="I31" s="31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1:42" ht="15" customHeight="1" thickBot="1">
      <c r="A32" s="130"/>
      <c r="B32" s="40"/>
      <c r="C32" s="41"/>
      <c r="D32" s="41"/>
      <c r="E32" s="74"/>
      <c r="F32" s="74"/>
      <c r="G32" s="97"/>
      <c r="H32" s="97"/>
      <c r="I32" s="9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1:42" ht="28.5" customHeight="1" thickBot="1">
      <c r="A33" s="131"/>
      <c r="B33" s="356" t="s">
        <v>33</v>
      </c>
      <c r="C33" s="356"/>
      <c r="D33" s="356"/>
      <c r="E33" s="356"/>
      <c r="F33" s="129" t="s">
        <v>24</v>
      </c>
      <c r="G33" s="340" t="s">
        <v>108</v>
      </c>
      <c r="H33" s="340"/>
      <c r="I33" s="340"/>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row>
    <row r="34" spans="1:42" ht="15" customHeight="1" thickBot="1">
      <c r="A34" s="130"/>
      <c r="B34" s="40"/>
      <c r="C34" s="41"/>
      <c r="D34" s="41"/>
      <c r="E34" s="74"/>
      <c r="F34" s="74"/>
      <c r="G34" s="97"/>
      <c r="H34" s="97"/>
      <c r="I34" s="9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row>
    <row r="35" spans="1:42" ht="27" customHeight="1" thickBot="1">
      <c r="A35" s="131"/>
      <c r="B35" s="243" t="s">
        <v>83</v>
      </c>
      <c r="C35" s="243"/>
      <c r="D35" s="243"/>
      <c r="E35" s="243"/>
      <c r="F35" s="74" t="s">
        <v>24</v>
      </c>
      <c r="G35" s="317" t="s">
        <v>109</v>
      </c>
      <c r="H35" s="317"/>
      <c r="I35" s="31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row>
    <row r="36" spans="1:42" ht="15" customHeight="1" thickBot="1">
      <c r="A36" s="130"/>
      <c r="B36" s="40"/>
      <c r="C36" s="41"/>
      <c r="D36" s="41"/>
      <c r="E36" s="74"/>
      <c r="F36" s="74"/>
      <c r="G36" s="97"/>
      <c r="H36" s="97"/>
      <c r="I36" s="9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row>
    <row r="37" spans="1:42" ht="27" customHeight="1" thickBot="1">
      <c r="A37" s="131"/>
      <c r="B37" s="243" t="s">
        <v>85</v>
      </c>
      <c r="C37" s="243"/>
      <c r="D37" s="243"/>
      <c r="E37" s="243"/>
      <c r="F37" s="74" t="s">
        <v>24</v>
      </c>
      <c r="G37" s="317" t="s">
        <v>110</v>
      </c>
      <c r="H37" s="317"/>
      <c r="I37" s="31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row>
    <row r="38" spans="1:42" ht="15" customHeight="1" thickBot="1">
      <c r="A38" s="130"/>
      <c r="B38" s="40"/>
      <c r="C38" s="41"/>
      <c r="D38" s="41"/>
      <c r="E38" s="74"/>
      <c r="F38" s="74"/>
      <c r="G38" s="97"/>
      <c r="H38" s="97"/>
      <c r="I38" s="9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row>
    <row r="39" spans="1:42" ht="27" customHeight="1" thickBot="1">
      <c r="A39" s="131"/>
      <c r="B39" s="320" t="s">
        <v>54</v>
      </c>
      <c r="C39" s="321"/>
      <c r="D39" s="321"/>
      <c r="E39" s="321"/>
      <c r="F39" s="321"/>
      <c r="G39" s="321"/>
      <c r="H39" s="321"/>
      <c r="I39" s="321"/>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row>
    <row r="40" spans="1:42" ht="15" customHeight="1">
      <c r="A40" s="37"/>
      <c r="B40" s="84"/>
      <c r="C40" s="73"/>
      <c r="D40" s="73"/>
      <c r="E40" s="73"/>
      <c r="F40" s="73"/>
      <c r="G40" s="73"/>
      <c r="H40" s="73"/>
      <c r="I40" s="73"/>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ht="21" customHeight="1">
      <c r="A41" s="74" t="s">
        <v>95</v>
      </c>
      <c r="B41" s="84"/>
      <c r="C41" s="73"/>
      <c r="D41" s="73"/>
      <c r="E41" s="73"/>
      <c r="F41" s="73"/>
      <c r="G41" s="73"/>
      <c r="H41" s="73"/>
      <c r="I41" s="73"/>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ht="21.75" customHeight="1">
      <c r="A42" s="39"/>
      <c r="B42" s="43"/>
      <c r="C42" s="44"/>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ht="25.5" customHeight="1" thickBot="1">
      <c r="A43" s="45" t="s">
        <v>34</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ht="48" thickTop="1" thickBot="1">
      <c r="A44" s="322" t="s">
        <v>35</v>
      </c>
      <c r="B44" s="323"/>
      <c r="C44" s="323"/>
      <c r="D44" s="46" t="s">
        <v>36</v>
      </c>
      <c r="E44" s="46" t="s">
        <v>37</v>
      </c>
      <c r="F44" s="46" t="s">
        <v>60</v>
      </c>
      <c r="G44" s="47" t="s">
        <v>38</v>
      </c>
      <c r="H44" s="48" t="s">
        <v>39</v>
      </c>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row>
    <row r="45" spans="1:42" s="14" customFormat="1" ht="31.95" customHeight="1" thickTop="1" thickBot="1">
      <c r="A45" s="327" t="s">
        <v>86</v>
      </c>
      <c r="B45" s="328"/>
      <c r="C45" s="329"/>
      <c r="D45" s="50"/>
      <c r="E45" s="51">
        <v>24</v>
      </c>
      <c r="F45" s="98">
        <f>D45*5</f>
        <v>0</v>
      </c>
      <c r="G45" s="98">
        <f>D45*165</f>
        <v>0</v>
      </c>
      <c r="H45" s="78">
        <f t="shared" ref="H45:H50" si="0">E45*D45</f>
        <v>0</v>
      </c>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row>
    <row r="46" spans="1:42" s="14" customFormat="1" ht="31.95" customHeight="1" thickBot="1">
      <c r="A46" s="330" t="s">
        <v>40</v>
      </c>
      <c r="B46" s="331"/>
      <c r="C46" s="332"/>
      <c r="D46" s="50">
        <v>0</v>
      </c>
      <c r="E46" s="51">
        <v>5</v>
      </c>
      <c r="F46" s="98">
        <f>(D46*2)/3</f>
        <v>0</v>
      </c>
      <c r="G46" s="98">
        <f>D46*31</f>
        <v>0</v>
      </c>
      <c r="H46" s="78">
        <f t="shared" si="0"/>
        <v>0</v>
      </c>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row>
    <row r="47" spans="1:42" s="14" customFormat="1" ht="31.95" customHeight="1" thickBot="1">
      <c r="A47" s="330" t="s">
        <v>62</v>
      </c>
      <c r="B47" s="331"/>
      <c r="C47" s="332"/>
      <c r="D47" s="50">
        <v>0</v>
      </c>
      <c r="E47" s="51">
        <v>40</v>
      </c>
      <c r="F47" s="98">
        <f>D47*30</f>
        <v>0</v>
      </c>
      <c r="G47" s="98">
        <f>D47*1137</f>
        <v>0</v>
      </c>
      <c r="H47" s="78">
        <f t="shared" si="0"/>
        <v>0</v>
      </c>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row>
    <row r="48" spans="1:42" s="14" customFormat="1" ht="36.75" customHeight="1" thickBot="1">
      <c r="A48" s="333" t="s">
        <v>63</v>
      </c>
      <c r="B48" s="331"/>
      <c r="C48" s="332"/>
      <c r="D48" s="50">
        <v>0</v>
      </c>
      <c r="E48" s="51">
        <v>24</v>
      </c>
      <c r="F48" s="98">
        <f>D48*3</f>
        <v>0</v>
      </c>
      <c r="G48" s="98">
        <f>D48*1000</f>
        <v>0</v>
      </c>
      <c r="H48" s="78">
        <f t="shared" si="0"/>
        <v>0</v>
      </c>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row>
    <row r="49" spans="1:42" ht="13.8" thickBot="1">
      <c r="A49" s="334" t="s">
        <v>135</v>
      </c>
      <c r="B49" s="335"/>
      <c r="C49" s="336"/>
      <c r="D49" s="149">
        <v>0</v>
      </c>
      <c r="E49" s="52">
        <v>36</v>
      </c>
      <c r="F49" s="99"/>
      <c r="G49" s="99"/>
      <c r="H49" s="78">
        <f t="shared" si="0"/>
        <v>0</v>
      </c>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row>
    <row r="50" spans="1:42" ht="13.8" thickBot="1">
      <c r="A50" s="337" t="s">
        <v>134</v>
      </c>
      <c r="B50" s="338"/>
      <c r="C50" s="339"/>
      <c r="D50" s="149">
        <v>0</v>
      </c>
      <c r="E50" s="53">
        <v>10</v>
      </c>
      <c r="F50" s="100"/>
      <c r="G50" s="98">
        <f>D50*400</f>
        <v>0</v>
      </c>
      <c r="H50" s="79">
        <f t="shared" si="0"/>
        <v>0</v>
      </c>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row>
    <row r="51" spans="1:42" ht="14.4" thickTop="1" thickBot="1">
      <c r="A51" s="54"/>
      <c r="B51" s="55"/>
      <c r="C51" s="56"/>
      <c r="D51" s="57"/>
      <c r="E51" s="58"/>
      <c r="F51" s="101"/>
      <c r="G51" s="101"/>
      <c r="H51" s="80"/>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row>
    <row r="52" spans="1:42" ht="16.8" thickTop="1" thickBot="1">
      <c r="A52" s="341" t="s">
        <v>41</v>
      </c>
      <c r="B52" s="342"/>
      <c r="C52" s="343"/>
      <c r="D52" s="59"/>
      <c r="E52" s="59"/>
      <c r="F52" s="60"/>
      <c r="G52" s="102">
        <f>SUM(G45:G51)</f>
        <v>0</v>
      </c>
      <c r="H52" s="81"/>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row>
    <row r="53" spans="1:42" ht="45.6" customHeight="1" thickTop="1" thickBot="1">
      <c r="A53" s="344" t="s">
        <v>136</v>
      </c>
      <c r="B53" s="345"/>
      <c r="C53" s="345"/>
      <c r="D53" s="345"/>
      <c r="E53" s="61"/>
      <c r="F53" s="352" t="s">
        <v>42</v>
      </c>
      <c r="G53" s="353"/>
      <c r="H53" s="82">
        <f>IF(M53&gt;10000,"'Envoi poste pas possible'",Q64)</f>
        <v>0</v>
      </c>
      <c r="I53" s="103" t="str">
        <f>IF(M53&gt;10000,"Vous avez dépassé le poids maximum autorisé, voir avec responsable PSE","")</f>
        <v/>
      </c>
      <c r="J53" s="37"/>
      <c r="K53" s="37"/>
      <c r="L53" s="37"/>
      <c r="M53" s="49">
        <f>IF(A39="",0,SUM(G45:G51))</f>
        <v>0</v>
      </c>
      <c r="N53" s="49"/>
      <c r="O53" s="49"/>
      <c r="P53" s="49"/>
      <c r="Q53" s="49"/>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row>
    <row r="54" spans="1:42" ht="30" customHeight="1" thickTop="1" thickBot="1">
      <c r="A54" s="354"/>
      <c r="B54" s="355"/>
      <c r="C54" s="355"/>
      <c r="D54" s="324" t="s">
        <v>93</v>
      </c>
      <c r="E54" s="325"/>
      <c r="F54" s="325"/>
      <c r="G54" s="326"/>
      <c r="H54" s="83">
        <f>SUM(H45:H53)</f>
        <v>0</v>
      </c>
      <c r="I54" s="37"/>
      <c r="J54" s="37"/>
      <c r="K54" s="37"/>
      <c r="L54" s="37"/>
      <c r="M54" s="49"/>
      <c r="N54" s="49"/>
      <c r="O54" s="49"/>
      <c r="P54" s="49"/>
      <c r="Q54" s="49"/>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row>
    <row r="55" spans="1:42" ht="17.399999999999999" customHeight="1" thickTop="1">
      <c r="A55" s="37"/>
      <c r="B55" s="37"/>
      <c r="C55" s="37"/>
      <c r="D55" s="37"/>
      <c r="E55" s="37"/>
      <c r="F55" s="37"/>
      <c r="G55" s="37"/>
      <c r="H55" s="37"/>
      <c r="I55" s="37"/>
      <c r="J55" s="37"/>
      <c r="K55" s="37"/>
      <c r="L55" s="37"/>
      <c r="M55" s="49">
        <v>9</v>
      </c>
      <c r="N55" s="49">
        <f>IF(M53&lt;=500,M55,0)</f>
        <v>9</v>
      </c>
      <c r="O55" s="49" t="b">
        <f>AND(M53&lt;=500,M53&lt;&gt;0)</f>
        <v>0</v>
      </c>
      <c r="P55" s="49">
        <f>IF(O55,M55,0)</f>
        <v>0</v>
      </c>
      <c r="Q55" s="49"/>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row>
    <row r="56" spans="1:42" ht="15.6">
      <c r="A56" s="63" t="s">
        <v>44</v>
      </c>
      <c r="B56" s="37"/>
      <c r="C56" s="37"/>
      <c r="D56" s="37"/>
      <c r="E56" s="37"/>
      <c r="F56" s="37"/>
      <c r="G56" s="37"/>
      <c r="H56" s="37"/>
      <c r="I56" s="37"/>
      <c r="J56" s="37"/>
      <c r="K56" s="37"/>
      <c r="L56" s="37"/>
      <c r="M56" s="49">
        <v>11</v>
      </c>
      <c r="N56" s="49">
        <f>IF(M53&lt;=1000,M56,0)</f>
        <v>11</v>
      </c>
      <c r="O56" s="49" t="b">
        <f>AND(M53&gt;500,M53&lt;=1000)</f>
        <v>0</v>
      </c>
      <c r="P56" s="49">
        <f t="shared" ref="P56:P63" si="1">IF(O56,M56,0)</f>
        <v>0</v>
      </c>
      <c r="Q56" s="49"/>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row>
    <row r="57" spans="1:42">
      <c r="A57" s="37"/>
      <c r="B57" s="37"/>
      <c r="C57" s="37"/>
      <c r="D57" s="37"/>
      <c r="E57" s="37"/>
      <c r="F57" s="37"/>
      <c r="G57" s="37"/>
      <c r="H57" s="37"/>
      <c r="I57" s="37"/>
      <c r="J57" s="37"/>
      <c r="K57" s="37"/>
      <c r="L57" s="37"/>
      <c r="M57" s="49">
        <v>13</v>
      </c>
      <c r="N57" s="49">
        <f>IF(M53&lt;=2000,M57,0)</f>
        <v>13</v>
      </c>
      <c r="O57" s="49" t="b">
        <f>AND(M53&gt;1000,M53&lt;=2000)</f>
        <v>0</v>
      </c>
      <c r="P57" s="49">
        <f t="shared" si="1"/>
        <v>0</v>
      </c>
      <c r="Q57" s="49"/>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row>
    <row r="58" spans="1:42" s="73" customFormat="1" ht="12">
      <c r="A58" s="70" t="s">
        <v>45</v>
      </c>
      <c r="B58" s="71"/>
      <c r="C58" s="71"/>
      <c r="D58" s="71"/>
      <c r="E58" s="71"/>
      <c r="F58" s="71"/>
      <c r="G58" s="71"/>
      <c r="H58" s="71"/>
      <c r="I58" s="71"/>
      <c r="J58" s="71"/>
      <c r="K58" s="71"/>
      <c r="L58" s="71"/>
      <c r="M58" s="72">
        <v>19</v>
      </c>
      <c r="N58" s="72">
        <f>IF(M53&lt;=5000,M58,0)</f>
        <v>19</v>
      </c>
      <c r="O58" s="72" t="b">
        <f>AND(M53&gt;2000,M53&lt;=5000)</f>
        <v>0</v>
      </c>
      <c r="P58" s="72">
        <f t="shared" si="1"/>
        <v>0</v>
      </c>
      <c r="Q58" s="72"/>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row>
    <row r="59" spans="1:42" s="73" customFormat="1" ht="12">
      <c r="A59" s="70" t="s">
        <v>58</v>
      </c>
      <c r="B59" s="71"/>
      <c r="C59" s="71"/>
      <c r="D59" s="71"/>
      <c r="E59" s="71"/>
      <c r="F59" s="71"/>
      <c r="G59" s="71"/>
      <c r="H59" s="71"/>
      <c r="I59" s="71"/>
      <c r="J59" s="71"/>
      <c r="K59" s="71"/>
      <c r="L59" s="71"/>
      <c r="M59" s="72"/>
      <c r="N59" s="72"/>
      <c r="O59" s="72"/>
      <c r="P59" s="72"/>
      <c r="Q59" s="72"/>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row>
    <row r="60" spans="1:42" s="73" customFormat="1" ht="12">
      <c r="A60" s="70" t="s">
        <v>46</v>
      </c>
      <c r="B60" s="71"/>
      <c r="C60" s="71"/>
      <c r="D60" s="71"/>
      <c r="E60" s="71"/>
      <c r="F60" s="71"/>
      <c r="G60" s="71"/>
      <c r="H60" s="71"/>
      <c r="I60" s="71"/>
      <c r="J60" s="71"/>
      <c r="K60" s="71"/>
      <c r="L60" s="71"/>
      <c r="M60" s="72"/>
      <c r="N60" s="72"/>
      <c r="O60" s="72"/>
      <c r="P60" s="72"/>
      <c r="Q60" s="72"/>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row>
    <row r="61" spans="1:42" s="73" customFormat="1" ht="12">
      <c r="A61" s="70" t="s">
        <v>69</v>
      </c>
      <c r="B61" s="71"/>
      <c r="C61" s="71"/>
      <c r="D61" s="71"/>
      <c r="E61" s="71"/>
      <c r="F61" s="71"/>
      <c r="G61" s="71"/>
      <c r="H61" s="71"/>
      <c r="I61" s="71"/>
      <c r="J61" s="71"/>
      <c r="K61" s="71"/>
      <c r="L61" s="71"/>
      <c r="M61" s="72"/>
      <c r="N61" s="72"/>
      <c r="O61" s="72"/>
      <c r="P61" s="72"/>
      <c r="Q61" s="72"/>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row>
    <row r="62" spans="1:42" s="73" customFormat="1" ht="12">
      <c r="A62" s="70" t="s">
        <v>47</v>
      </c>
      <c r="B62" s="71"/>
      <c r="C62" s="71"/>
      <c r="D62" s="71"/>
      <c r="E62" s="71"/>
      <c r="F62" s="71"/>
      <c r="G62" s="71"/>
      <c r="H62" s="71"/>
      <c r="I62" s="71"/>
      <c r="J62" s="71"/>
      <c r="K62" s="71"/>
      <c r="L62" s="71"/>
      <c r="M62" s="72"/>
      <c r="N62" s="72"/>
      <c r="O62" s="72"/>
      <c r="P62" s="72"/>
      <c r="Q62" s="72"/>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row>
    <row r="63" spans="1:42" s="73" customFormat="1" ht="12">
      <c r="A63" s="70" t="s">
        <v>48</v>
      </c>
      <c r="B63" s="71"/>
      <c r="C63" s="71"/>
      <c r="D63" s="71"/>
      <c r="E63" s="71"/>
      <c r="F63" s="71"/>
      <c r="G63" s="71"/>
      <c r="H63" s="71"/>
      <c r="I63" s="71"/>
      <c r="J63" s="71"/>
      <c r="K63" s="71"/>
      <c r="L63" s="71"/>
      <c r="M63" s="72">
        <v>27</v>
      </c>
      <c r="N63" s="72">
        <f>IF(M53&lt;=10000,M63,0)</f>
        <v>27</v>
      </c>
      <c r="O63" s="72" t="b">
        <f>AND(M53&gt;5000,M53&lt;=10000)</f>
        <v>0</v>
      </c>
      <c r="P63" s="72">
        <f t="shared" si="1"/>
        <v>0</v>
      </c>
      <c r="Q63" s="72"/>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row>
    <row r="64" spans="1:42" ht="15" customHeight="1">
      <c r="A64" s="64"/>
      <c r="B64" s="37"/>
      <c r="C64" s="37"/>
      <c r="D64" s="37"/>
      <c r="E64" s="37"/>
      <c r="F64" s="37"/>
      <c r="G64" s="37"/>
      <c r="H64" s="37"/>
      <c r="I64" s="37"/>
      <c r="J64" s="37"/>
      <c r="K64" s="37"/>
      <c r="L64" s="37"/>
      <c r="M64" s="49"/>
      <c r="N64" s="49"/>
      <c r="O64" s="49"/>
      <c r="P64" s="49"/>
      <c r="Q64" s="49">
        <f>SUM(P55:P63)</f>
        <v>0</v>
      </c>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row>
    <row r="65" spans="1:42" ht="15.6">
      <c r="A65" s="65" t="s">
        <v>87</v>
      </c>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row>
    <row r="66" spans="1:42" ht="69.75" customHeight="1">
      <c r="A66" s="179" t="s">
        <v>49</v>
      </c>
      <c r="B66" s="319"/>
      <c r="C66" s="319"/>
      <c r="D66" s="319"/>
      <c r="E66" s="319"/>
      <c r="F66" s="319"/>
      <c r="G66" s="319"/>
      <c r="H66" s="319"/>
      <c r="I66" s="66"/>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row>
    <row r="67" spans="1:42">
      <c r="A67" s="351" t="s">
        <v>50</v>
      </c>
      <c r="B67" s="351"/>
      <c r="C67" s="351"/>
      <c r="D67" s="351"/>
      <c r="E67" s="351"/>
      <c r="F67" s="351"/>
      <c r="G67" s="351"/>
      <c r="H67" s="351"/>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row>
    <row r="68" spans="1:42">
      <c r="A68" s="133"/>
      <c r="B68" s="133"/>
      <c r="C68" s="133"/>
      <c r="D68" s="133"/>
      <c r="E68" s="133"/>
      <c r="F68" s="133"/>
      <c r="G68" s="133"/>
      <c r="H68" s="133"/>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row r="69" spans="1:42" ht="13.8" thickBot="1">
      <c r="A69" s="146" t="s">
        <v>73</v>
      </c>
      <c r="B69" s="37" t="str">
        <f>Informations!B4</f>
        <v xml:space="preserve"> </v>
      </c>
      <c r="C69" s="37">
        <f>Informations!E4</f>
        <v>0</v>
      </c>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row>
    <row r="70" spans="1:42" ht="71.400000000000006" customHeight="1" thickTop="1" thickBot="1">
      <c r="A70" s="67" t="s">
        <v>59</v>
      </c>
      <c r="B70" s="347"/>
      <c r="C70" s="348"/>
      <c r="D70" s="349"/>
      <c r="E70" s="350" t="s">
        <v>51</v>
      </c>
      <c r="F70" s="164"/>
      <c r="G70" s="164"/>
      <c r="H70" s="164"/>
      <c r="I70" s="68"/>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row>
    <row r="71" spans="1:42" ht="13.8" thickTop="1">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row>
    <row r="72" spans="1:42" ht="29.4" customHeight="1">
      <c r="A72" s="346" t="s">
        <v>88</v>
      </c>
      <c r="B72" s="226"/>
      <c r="C72" s="226"/>
      <c r="D72" s="226"/>
      <c r="E72" s="226"/>
      <c r="F72" s="226"/>
      <c r="G72" s="226"/>
      <c r="H72" s="226"/>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row>
    <row r="73" spans="1:4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row>
    <row r="74" spans="1:4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row>
    <row r="75" spans="1:4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row>
    <row r="76" spans="1:4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row>
    <row r="77" spans="1:4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row>
    <row r="78" spans="1:4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row>
    <row r="79" spans="1:4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row>
    <row r="80" spans="1:4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1:4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row>
    <row r="82" spans="1:4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row>
    <row r="83" spans="1:4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row>
    <row r="84" spans="1:4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row>
    <row r="85" spans="1:4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row>
  </sheetData>
  <sheetProtection algorithmName="SHA-512" hashValue="MawEpuu4js8fMbyHFv1UifD+f/SCf2j0aeSx4HWPP6eEFvGv1OveQ1Slxz2+3O83qkSXvWOuU7uUPlsoWPCYpA==" saltValue="oo2eTAJ5qLaG1WmWSHn66g==" spinCount="100000" sheet="1" selectLockedCells="1"/>
  <mergeCells count="30">
    <mergeCell ref="A52:C52"/>
    <mergeCell ref="A53:D53"/>
    <mergeCell ref="B37:E37"/>
    <mergeCell ref="G29:I29"/>
    <mergeCell ref="A72:H72"/>
    <mergeCell ref="B70:D70"/>
    <mergeCell ref="E70:H70"/>
    <mergeCell ref="A67:H67"/>
    <mergeCell ref="F53:G53"/>
    <mergeCell ref="A54:C54"/>
    <mergeCell ref="B35:E35"/>
    <mergeCell ref="B29:E29"/>
    <mergeCell ref="B31:E31"/>
    <mergeCell ref="B33:E33"/>
    <mergeCell ref="A1:I1"/>
    <mergeCell ref="G35:I35"/>
    <mergeCell ref="A26:I26"/>
    <mergeCell ref="B39:I39"/>
    <mergeCell ref="A66:H66"/>
    <mergeCell ref="G37:I37"/>
    <mergeCell ref="A44:C44"/>
    <mergeCell ref="D54:G54"/>
    <mergeCell ref="A45:C45"/>
    <mergeCell ref="A46:C46"/>
    <mergeCell ref="A47:C47"/>
    <mergeCell ref="A48:C48"/>
    <mergeCell ref="A49:C49"/>
    <mergeCell ref="A50:C50"/>
    <mergeCell ref="G31:I31"/>
    <mergeCell ref="G33:I33"/>
  </mergeCells>
  <pageMargins left="0.25" right="0.25" top="0.75" bottom="0.75" header="0.3" footer="0.3"/>
  <pageSetup paperSize="9" scale="89" fitToHeight="0"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Informations</vt:lpstr>
      <vt:lpstr>Cotisations</vt:lpstr>
      <vt:lpstr>Assurances Reims et Epernay</vt:lpstr>
      <vt:lpstr> Assurances Châlons et Vitry</vt:lpstr>
      <vt:lpstr>Médicaments</vt:lpstr>
      <vt:lpstr>' Assurances Châlons et Vitry'!Zone_d_impression</vt:lpstr>
      <vt:lpstr>'Assurances Reims et Epernay'!Zone_d_impression</vt:lpstr>
      <vt:lpstr>Cotisations!Zone_d_impression</vt:lpstr>
      <vt:lpstr>Informations!Zone_d_impression</vt:lpstr>
      <vt:lpstr>Médicaments!Zone_d_impression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 MARECHAL</dc:creator>
  <cp:lastModifiedBy>JF M</cp:lastModifiedBy>
  <cp:lastPrinted>2023-12-06T06:43:29Z</cp:lastPrinted>
  <dcterms:created xsi:type="dcterms:W3CDTF">2021-11-01T07:39:05Z</dcterms:created>
  <dcterms:modified xsi:type="dcterms:W3CDTF">2023-12-06T06:51:17Z</dcterms:modified>
</cp:coreProperties>
</file>